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C-TAALEEM\IR shared-files\Publications\Factsheets\2023\Q1 2022-2023\"/>
    </mc:Choice>
  </mc:AlternateContent>
  <xr:revisionPtr revIDLastSave="0" documentId="13_ncr:1_{016156D7-B8A9-4F89-BE82-F07618597433}" xr6:coauthVersionLast="47" xr6:coauthVersionMax="47" xr10:uidLastSave="{00000000-0000-0000-0000-000000000000}"/>
  <bookViews>
    <workbookView xWindow="28680" yWindow="-120" windowWidth="29040" windowHeight="15840" activeTab="5" xr2:uid="{8D4A8A98-FB19-4318-A61C-BF924BF8D7F6}"/>
  </bookViews>
  <sheets>
    <sheet name="Disclaimer" sheetId="7" r:id="rId1"/>
    <sheet name="Income Statement " sheetId="1" r:id="rId2"/>
    <sheet name="Balance Sheet" sheetId="2" r:id="rId3"/>
    <sheet name="Cash Flow" sheetId="3" r:id="rId4"/>
    <sheet name="Financial Indicators" sheetId="5" r:id="rId5"/>
    <sheet name="Operational Indicators" sheetId="4"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D7" i="4"/>
  <c r="E7" i="4"/>
  <c r="F7" i="4"/>
  <c r="G7" i="4"/>
  <c r="B7" i="4"/>
  <c r="C10" i="5"/>
  <c r="D10" i="5"/>
  <c r="E10" i="5"/>
  <c r="F10" i="5"/>
  <c r="G10" i="5"/>
  <c r="H10" i="5"/>
  <c r="I10" i="5"/>
  <c r="J10" i="5"/>
  <c r="K10" i="5"/>
  <c r="L10" i="5"/>
  <c r="M10" i="5"/>
  <c r="N10" i="5"/>
  <c r="B10" i="5"/>
  <c r="C8" i="5"/>
  <c r="D8" i="5"/>
  <c r="E8" i="5"/>
  <c r="F8" i="5"/>
  <c r="G8" i="5"/>
  <c r="H8" i="5"/>
  <c r="I8" i="5"/>
  <c r="J8" i="5"/>
  <c r="K8" i="5"/>
  <c r="L8" i="5"/>
  <c r="M8" i="5"/>
  <c r="N8" i="5"/>
  <c r="B8" i="5"/>
  <c r="C6" i="5"/>
  <c r="D6" i="5"/>
  <c r="E6" i="5"/>
  <c r="F6" i="5"/>
  <c r="G6" i="5"/>
  <c r="H6" i="5"/>
  <c r="I6" i="5"/>
  <c r="J6" i="5"/>
  <c r="K6" i="5"/>
  <c r="L6" i="5"/>
  <c r="M6" i="5"/>
  <c r="N6" i="5"/>
  <c r="B6" i="5"/>
  <c r="C4" i="5"/>
  <c r="D4" i="5"/>
  <c r="E4" i="5"/>
  <c r="F4" i="5"/>
  <c r="G4" i="5"/>
  <c r="H4" i="5"/>
  <c r="I4" i="5"/>
  <c r="J4" i="5"/>
  <c r="K4" i="5"/>
  <c r="L4" i="5"/>
  <c r="M4" i="5"/>
  <c r="N4" i="5"/>
  <c r="B4" i="5"/>
  <c r="C15" i="3"/>
  <c r="C25" i="3" s="1"/>
  <c r="D15" i="3"/>
  <c r="E15" i="3"/>
  <c r="F15" i="3"/>
  <c r="G15" i="3"/>
  <c r="H15" i="3"/>
  <c r="H25" i="3" s="1"/>
  <c r="I15" i="3"/>
  <c r="I25" i="3" s="1"/>
  <c r="J15" i="3"/>
  <c r="J25" i="3" s="1"/>
  <c r="K15" i="3"/>
  <c r="K25" i="3" s="1"/>
  <c r="L15" i="3"/>
  <c r="M15" i="3"/>
  <c r="N15" i="3"/>
  <c r="D25" i="3"/>
  <c r="E25" i="3"/>
  <c r="F25" i="3"/>
  <c r="G25" i="3"/>
  <c r="L25" i="3"/>
  <c r="M25" i="3"/>
  <c r="N25" i="3"/>
  <c r="C31" i="3"/>
  <c r="D31" i="3"/>
  <c r="E31" i="3"/>
  <c r="F31" i="3"/>
  <c r="G31" i="3"/>
  <c r="H31" i="3"/>
  <c r="I31" i="3"/>
  <c r="J31" i="3"/>
  <c r="K31" i="3"/>
  <c r="L31" i="3"/>
  <c r="M31" i="3"/>
  <c r="N31" i="3"/>
  <c r="C40" i="3"/>
  <c r="D40" i="3"/>
  <c r="E40" i="3"/>
  <c r="F40" i="3"/>
  <c r="G40" i="3"/>
  <c r="H40" i="3"/>
  <c r="I40" i="3"/>
  <c r="J40" i="3"/>
  <c r="K40" i="3"/>
  <c r="L40" i="3"/>
  <c r="M40" i="3"/>
  <c r="N40" i="3"/>
  <c r="C45" i="3"/>
  <c r="D45" i="3"/>
  <c r="E45" i="3"/>
  <c r="F45" i="3"/>
  <c r="G45" i="3"/>
  <c r="H45" i="3"/>
  <c r="I45" i="3"/>
  <c r="J45" i="3"/>
  <c r="K45" i="3"/>
  <c r="L45" i="3"/>
  <c r="M45" i="3"/>
  <c r="N45" i="3"/>
  <c r="B45" i="3"/>
  <c r="B40" i="3"/>
  <c r="B31" i="3"/>
  <c r="B25" i="3"/>
  <c r="B15" i="3"/>
  <c r="F39" i="2"/>
  <c r="G39" i="2"/>
  <c r="H39" i="2"/>
  <c r="I39" i="2"/>
  <c r="J39" i="2"/>
  <c r="K39" i="2"/>
  <c r="L39" i="2"/>
  <c r="M39" i="2"/>
  <c r="F36" i="2"/>
  <c r="G36" i="2"/>
  <c r="H36" i="2"/>
  <c r="I36" i="2"/>
  <c r="J36" i="2"/>
  <c r="K36" i="2"/>
  <c r="L36" i="2"/>
  <c r="M36" i="2"/>
  <c r="M37" i="2" s="1"/>
  <c r="N36" i="2"/>
  <c r="F37" i="2"/>
  <c r="G37" i="2"/>
  <c r="H37" i="2"/>
  <c r="I37" i="2"/>
  <c r="J37" i="2"/>
  <c r="K37" i="2"/>
  <c r="L37" i="2"/>
  <c r="N37" i="2"/>
  <c r="F28" i="2"/>
  <c r="G28" i="2"/>
  <c r="H28" i="2"/>
  <c r="I28" i="2"/>
  <c r="J28" i="2"/>
  <c r="K28" i="2"/>
  <c r="L28" i="2"/>
  <c r="M28" i="2"/>
  <c r="N28" i="2"/>
  <c r="F22" i="2"/>
  <c r="G22" i="2"/>
  <c r="H22" i="2"/>
  <c r="I22" i="2"/>
  <c r="J22" i="2"/>
  <c r="K22" i="2"/>
  <c r="L22" i="2"/>
  <c r="M22" i="2"/>
  <c r="N22" i="2"/>
  <c r="F17" i="2"/>
  <c r="G17" i="2"/>
  <c r="H17" i="2"/>
  <c r="I17" i="2"/>
  <c r="J17" i="2"/>
  <c r="K17" i="2"/>
  <c r="L17" i="2"/>
  <c r="M17" i="2"/>
  <c r="N17" i="2"/>
  <c r="F14" i="2"/>
  <c r="G14" i="2"/>
  <c r="H14" i="2"/>
  <c r="I14" i="2"/>
  <c r="J14" i="2"/>
  <c r="K14" i="2"/>
  <c r="L14" i="2"/>
  <c r="M14" i="2"/>
  <c r="M15" i="2" s="1"/>
  <c r="N14" i="2"/>
  <c r="F15" i="2"/>
  <c r="G15" i="2"/>
  <c r="H15" i="2"/>
  <c r="I15" i="2"/>
  <c r="J15" i="2"/>
  <c r="K15" i="2"/>
  <c r="L15" i="2"/>
  <c r="N15" i="2"/>
  <c r="E39" i="2"/>
  <c r="E37" i="2"/>
  <c r="E36" i="2"/>
  <c r="E28" i="2"/>
  <c r="E22" i="2"/>
  <c r="E17" i="2"/>
  <c r="E15" i="2"/>
  <c r="E14" i="2"/>
  <c r="F8" i="2"/>
  <c r="G8" i="2"/>
  <c r="H8" i="2"/>
  <c r="I8" i="2"/>
  <c r="J8" i="2"/>
  <c r="K8" i="2"/>
  <c r="L8" i="2"/>
  <c r="M8" i="2"/>
  <c r="N8" i="2"/>
  <c r="E8" i="2"/>
  <c r="N39" i="2" l="1"/>
  <c r="C70" i="1" l="1"/>
  <c r="D70" i="1"/>
  <c r="E70" i="1"/>
  <c r="F70" i="1"/>
  <c r="G70" i="1"/>
  <c r="H70" i="1"/>
  <c r="I70" i="1"/>
  <c r="J70" i="1"/>
  <c r="K70" i="1"/>
  <c r="L70" i="1"/>
  <c r="M70" i="1"/>
  <c r="N70" i="1"/>
  <c r="B70" i="1"/>
  <c r="C46" i="1"/>
  <c r="D46" i="1"/>
  <c r="E46" i="1"/>
  <c r="F46" i="1"/>
  <c r="G46" i="1"/>
  <c r="H46" i="1"/>
  <c r="I46" i="1"/>
  <c r="J46" i="1"/>
  <c r="K46" i="1"/>
  <c r="L46" i="1"/>
  <c r="M46" i="1"/>
  <c r="N46" i="1"/>
  <c r="B46" i="1"/>
  <c r="C33" i="1"/>
  <c r="D33" i="1"/>
  <c r="E33" i="1"/>
  <c r="F33" i="1"/>
  <c r="G33" i="1"/>
  <c r="H33" i="1"/>
  <c r="I33" i="1"/>
  <c r="J33" i="1"/>
  <c r="K33" i="1"/>
  <c r="L33" i="1"/>
  <c r="M33" i="1"/>
  <c r="N33" i="1"/>
  <c r="B33" i="1"/>
  <c r="C24" i="1"/>
  <c r="D24" i="1"/>
  <c r="E24" i="1"/>
  <c r="F24" i="1"/>
  <c r="G24" i="1"/>
  <c r="H24" i="1"/>
  <c r="I24" i="1"/>
  <c r="J24" i="1"/>
  <c r="K24" i="1"/>
  <c r="L24" i="1"/>
  <c r="M24" i="1"/>
  <c r="N24" i="1"/>
  <c r="B24" i="1"/>
  <c r="C14" i="1"/>
  <c r="D14" i="1"/>
  <c r="E14" i="1"/>
  <c r="F14" i="1"/>
  <c r="G14" i="1"/>
  <c r="H14" i="1"/>
  <c r="I14" i="1"/>
  <c r="J14" i="1"/>
  <c r="K14" i="1"/>
  <c r="L14" i="1"/>
  <c r="M14" i="1"/>
  <c r="B14" i="1"/>
  <c r="C11" i="1"/>
  <c r="D11" i="1"/>
  <c r="E11" i="1"/>
  <c r="F11" i="1"/>
  <c r="G11" i="1"/>
  <c r="H11" i="1"/>
  <c r="I11" i="1"/>
  <c r="J11" i="1"/>
  <c r="K11" i="1"/>
  <c r="L11" i="1"/>
  <c r="M11" i="1"/>
  <c r="B11" i="1"/>
  <c r="C9" i="1"/>
  <c r="D9" i="1"/>
  <c r="E9" i="1"/>
  <c r="F9" i="1"/>
  <c r="G9" i="1"/>
  <c r="H9" i="1"/>
  <c r="I9" i="1"/>
  <c r="J9" i="1"/>
  <c r="K9" i="1"/>
  <c r="L9" i="1"/>
  <c r="M9" i="1"/>
  <c r="N9" i="1"/>
  <c r="N11" i="1" s="1"/>
  <c r="N14" i="1" s="1"/>
  <c r="B9" i="1"/>
  <c r="C5" i="1"/>
  <c r="D5" i="1"/>
  <c r="E5" i="1"/>
  <c r="F5" i="1"/>
  <c r="G5" i="1"/>
  <c r="H5" i="1"/>
  <c r="I5" i="1"/>
  <c r="J5" i="1"/>
  <c r="K5" i="1"/>
  <c r="L5" i="1"/>
  <c r="M5" i="1"/>
  <c r="N5" i="1"/>
  <c r="B5" i="1"/>
  <c r="G5" i="4" l="1"/>
  <c r="C5" i="4"/>
  <c r="D5" i="4"/>
  <c r="E5" i="4"/>
  <c r="F5" i="4"/>
  <c r="B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tc={8FE4BE9A-C78C-434D-A668-80EC4ADE6B9C}</author>
    <author>tc={88C16874-60B9-4741-884B-DFC63BC4B543}</author>
    <author>tc={EF91FB42-014B-444F-8C0E-9E75FA10A875}</author>
    <author>tc={8CE639F3-368F-4DA8-ACF0-56C0DA8E2E71}</author>
    <author>tc={9F015F38-BB14-4CC6-BE33-D2BFCB0395A8}</author>
    <author>tc={657B62F8-0177-4D3D-9ABC-276299C43783}</author>
    <author>tc={4015AE3B-8A07-4582-A886-7FC3025681FC}</author>
    <author>tc={D7DA73F5-C40E-44AD-8DEB-3C04723EC3E3}</author>
    <author>tc={9020E0D1-83A5-4530-B036-E820D9533FC6}</author>
  </authors>
  <commentList>
    <comment ref="B5" authorId="0" shapeId="0" xr:uid="{8FE4BE9A-C78C-434D-A668-80EC4ADE6B9C}">
      <text>
        <t>[Threaded comment]
Your version of Excel allows you to read this threaded comment; however, any edits to it will get removed if the file is opened in a newer version of Excel. Learn more: https://go.microsoft.com/fwlink/?linkid=870924
Comment:
    Adjusted for:
4,334,526 - one-off expenses</t>
      </text>
    </comment>
    <comment ref="C5" authorId="1" shapeId="0" xr:uid="{88C16874-60B9-4741-884B-DFC63BC4B543}">
      <text>
        <t>[Threaded comment]
Your version of Excel allows you to read this threaded comment; however, any edits to it will get removed if the file is opened in a newer version of Excel. Learn more: https://go.microsoft.com/fwlink/?linkid=870924
Comment:
    Adjusted for:
6,167,526 - one-off expenses</t>
      </text>
    </comment>
    <comment ref="D5" authorId="2" shapeId="0" xr:uid="{EF91FB42-014B-444F-8C0E-9E75FA10A875}">
      <text>
        <t>[Threaded comment]
Your version of Excel allows you to read this threaded comment; however, any edits to it will get removed if the file is opened in a newer version of Excel. Learn more: https://go.microsoft.com/fwlink/?linkid=870924
Comment:
    Adjusted for:
7,494,035 - one-off expenses</t>
      </text>
    </comment>
    <comment ref="E5" authorId="3" shapeId="0" xr:uid="{8CE639F3-368F-4DA8-ACF0-56C0DA8E2E71}">
      <text>
        <t>[Threaded comment]
Your version of Excel allows you to read this threaded comment; however, any edits to it will get removed if the file is opened in a newer version of Excel. Learn more: https://go.microsoft.com/fwlink/?linkid=870924
Comment:
    Adjusted for:
8,414,035 - one-off expenses</t>
      </text>
    </comment>
    <comment ref="F5" authorId="4" shapeId="0" xr:uid="{9F015F38-BB14-4CC6-BE33-D2BFCB0395A8}">
      <text>
        <t xml:space="preserve">[Threaded comment]
Your version of Excel allows you to read this threaded comment; however, any edits to it will get removed if the file is opened in a newer version of Excel. Learn more: https://go.microsoft.com/fwlink/?linkid=870924
Comment:
    Adjusted for:
6,242,500 - one-off income
</t>
      </text>
    </comment>
    <comment ref="G5" authorId="5" shapeId="0" xr:uid="{657B62F8-0177-4D3D-9ABC-276299C43783}">
      <text>
        <t>[Threaded comment]
Your version of Excel allows you to read this threaded comment; however, any edits to it will get removed if the file is opened in a newer version of Excel. Learn more: https://go.microsoft.com/fwlink/?linkid=870924
Comment:
    Adjusted for:
12,463,167 - listing expense
6,060,975 - one-off income</t>
      </text>
    </comment>
    <comment ref="H5" authorId="6" shapeId="0" xr:uid="{4015AE3B-8A07-4582-A886-7FC3025681FC}">
      <text>
        <t xml:space="preserve">[Threaded comment]
Your version of Excel allows you to read this threaded comment; however, any edits to it will get removed if the file is opened in a newer version of Excel. Learn more: https://go.microsoft.com/fwlink/?linkid=870924
Comment:
    Adjusted for:
74,226,261 - listing expense
5,989,336 - one-off income
</t>
      </text>
    </comment>
    <comment ref="I5" authorId="7" shapeId="0" xr:uid="{D7DA73F5-C40E-44AD-8DEB-3C04723EC3E3}">
      <text>
        <t>[Threaded comment]
Your version of Excel allows you to read this threaded comment; however, any edits to it will get removed if the file is opened in a newer version of Excel. Learn more: https://go.microsoft.com/fwlink/?linkid=870924
Comment:
    Adjusted for:
74,445,385 - listing expense
6,978,998 - one-off income</t>
      </text>
    </comment>
    <comment ref="N5" authorId="8" shapeId="0" xr:uid="{9020E0D1-83A5-4530-B036-E820D9533FC6}">
      <text>
        <t>[Threaded comment]
Your version of Excel allows you to read this threaded comment; however, any edits to it will get removed if the file is opened in a newer version of Excel. Learn more: https://go.microsoft.com/fwlink/?linkid=870924
Comment:
    Adjusted for:
2,104,141 - ESOP Reserve</t>
      </text>
    </comment>
  </commentList>
</comments>
</file>

<file path=xl/sharedStrings.xml><?xml version="1.0" encoding="utf-8"?>
<sst xmlns="http://schemas.openxmlformats.org/spreadsheetml/2006/main" count="316" uniqueCount="168">
  <si>
    <t>Q1</t>
  </si>
  <si>
    <t>H1</t>
  </si>
  <si>
    <t>9M</t>
  </si>
  <si>
    <t xml:space="preserve">FY </t>
  </si>
  <si>
    <t>Operating Revenue</t>
  </si>
  <si>
    <t>Tuition Fees</t>
  </si>
  <si>
    <t>Student Housing Subscription</t>
  </si>
  <si>
    <t>Bus Subscription</t>
  </si>
  <si>
    <t>Other Educational Fees</t>
  </si>
  <si>
    <t>Operating Costs</t>
  </si>
  <si>
    <t>Depreciation</t>
  </si>
  <si>
    <t>Gross Profit</t>
  </si>
  <si>
    <t>G&amp;A Expenses</t>
  </si>
  <si>
    <t>Provisions</t>
  </si>
  <si>
    <t>Other Income</t>
  </si>
  <si>
    <t>Operating Profit</t>
  </si>
  <si>
    <t>EBITDA</t>
  </si>
  <si>
    <t>Net Finance Income/(Cost)</t>
  </si>
  <si>
    <t>Interest Income</t>
  </si>
  <si>
    <t>EBT</t>
  </si>
  <si>
    <t>Current Tax Expense</t>
  </si>
  <si>
    <t>Deffered Tax (expense)/Income</t>
  </si>
  <si>
    <t>Net Profit</t>
  </si>
  <si>
    <t>Non-current Assets</t>
  </si>
  <si>
    <t>Fixed Assets</t>
  </si>
  <si>
    <t>Intangible Assets</t>
  </si>
  <si>
    <t>Right to Use</t>
  </si>
  <si>
    <t>Trade &amp; Other Receivables</t>
  </si>
  <si>
    <t>Current Assets</t>
  </si>
  <si>
    <t>Inventories</t>
  </si>
  <si>
    <t>Due from Related Parties</t>
  </si>
  <si>
    <t>Cash on Hand &amp; at Banks</t>
  </si>
  <si>
    <t>Treasury Bills</t>
  </si>
  <si>
    <t>Total Assets</t>
  </si>
  <si>
    <t>Capital &amp; Reserves att. to Owners of the Parent Company</t>
  </si>
  <si>
    <t>Paid Up Capital</t>
  </si>
  <si>
    <t>Legal Reserve</t>
  </si>
  <si>
    <t>Retained Earnings</t>
  </si>
  <si>
    <t>Non-controlling Interests</t>
  </si>
  <si>
    <t>Total Equity</t>
  </si>
  <si>
    <t>Non-current Liabilities</t>
  </si>
  <si>
    <t>Deferred Tax Liabilities</t>
  </si>
  <si>
    <t>Leasing Contracts Liabilities</t>
  </si>
  <si>
    <t>Trade &amp; Other Payables</t>
  </si>
  <si>
    <t>Current Liabilities</t>
  </si>
  <si>
    <t>Deferred Revenue</t>
  </si>
  <si>
    <t>Due to Related Parties</t>
  </si>
  <si>
    <t>Current Income Tax Liability</t>
  </si>
  <si>
    <t>Total Liabilities</t>
  </si>
  <si>
    <t>Total Liabilities &amp; Equity</t>
  </si>
  <si>
    <t>Profit Before Tax</t>
  </si>
  <si>
    <t>Provisions Used</t>
  </si>
  <si>
    <t>Impairment of Due from Related Party</t>
  </si>
  <si>
    <t>Impairment of Receivables &amp; Other Debit Balances</t>
  </si>
  <si>
    <t xml:space="preserve">Gain from Sale of Fixed Assets </t>
  </si>
  <si>
    <t>Operating Cash Flow before Changes in Working Capital</t>
  </si>
  <si>
    <t xml:space="preserve">Inventories </t>
  </si>
  <si>
    <t xml:space="preserve">Provisions Formed </t>
  </si>
  <si>
    <t>Cash Flow from Operations</t>
  </si>
  <si>
    <t xml:space="preserve">Payments to Purchase Fixed Assets </t>
  </si>
  <si>
    <t>Proceeds from Sales of Fixed Assets</t>
  </si>
  <si>
    <t>Interest Received</t>
  </si>
  <si>
    <t>Cash Flow from Investing Activities</t>
  </si>
  <si>
    <t xml:space="preserve">Capital Increase </t>
  </si>
  <si>
    <t>Settlement of Deferred Consideration for the Acquired Subsidiary</t>
  </si>
  <si>
    <t>Acquisition of Non-controlling Interests</t>
  </si>
  <si>
    <t>Tax on Dividends Related to Expected Distribution to Shareholders</t>
  </si>
  <si>
    <t>Cash Flow from Financing Activities</t>
  </si>
  <si>
    <t>Net Changes in Cash &amp; Cash Equivalents During the Period</t>
  </si>
  <si>
    <t>Cash &amp; Cash Equivalents at the Beginning of the Period</t>
  </si>
  <si>
    <t>Effect of Changes in Accounting Standards</t>
  </si>
  <si>
    <t>Cash &amp; Cash Equivalents at the End of the Period</t>
  </si>
  <si>
    <t>Student Body</t>
  </si>
  <si>
    <t>Student to Teacher Ratio (STR)</t>
  </si>
  <si>
    <t>Earnings Per Share (EPS)</t>
  </si>
  <si>
    <t>EBITDA Margin</t>
  </si>
  <si>
    <t>Adjusted EBITDA Margin</t>
  </si>
  <si>
    <t>Net Profit Margin</t>
  </si>
  <si>
    <t>Working Capital</t>
  </si>
  <si>
    <t>CAPEX/Revenue</t>
  </si>
  <si>
    <t>Adjusted EBITDA</t>
  </si>
  <si>
    <t xml:space="preserve">Net Profit </t>
  </si>
  <si>
    <t>Salaries and Wages</t>
  </si>
  <si>
    <t>Educational Activities Expenses</t>
  </si>
  <si>
    <t>Governmental Fees</t>
  </si>
  <si>
    <t>Other Expenses</t>
  </si>
  <si>
    <t>Professional Fees</t>
  </si>
  <si>
    <t>Security &amp; Cleaning</t>
  </si>
  <si>
    <t>VAT on Management Fees</t>
  </si>
  <si>
    <t>Social Insurance</t>
  </si>
  <si>
    <t>Maintenance Fees</t>
  </si>
  <si>
    <t>Rent</t>
  </si>
  <si>
    <t>Telephone and Fax Expense</t>
  </si>
  <si>
    <t>Amortization Expense</t>
  </si>
  <si>
    <t>Impairment of Trade and other Receivables</t>
  </si>
  <si>
    <t>Impairment of Due from Related Party (Note 9)</t>
  </si>
  <si>
    <t>Revenue per Student</t>
  </si>
  <si>
    <t>Number of Professors</t>
  </si>
  <si>
    <t>Weighted Average No. of Shares (In Shares)</t>
  </si>
  <si>
    <t xml:space="preserve">NUB </t>
  </si>
  <si>
    <t>Q2</t>
  </si>
  <si>
    <t>Q3</t>
  </si>
  <si>
    <t>Q4</t>
  </si>
  <si>
    <t xml:space="preserve">Total Capacity </t>
  </si>
  <si>
    <t xml:space="preserve">Total Utilization </t>
  </si>
  <si>
    <t>Lease  Liabilities</t>
  </si>
  <si>
    <t>Income Tax Paid</t>
  </si>
  <si>
    <t>Profit Share Distribution to Employees</t>
  </si>
  <si>
    <t>Dividends to Shareholders</t>
  </si>
  <si>
    <t>Lease Liability Payments</t>
  </si>
  <si>
    <t>Revenue</t>
  </si>
  <si>
    <t>Amortization Expenses</t>
  </si>
  <si>
    <t>Utilities Expenses</t>
  </si>
  <si>
    <t>Board Remuneration</t>
  </si>
  <si>
    <t>Listing expense</t>
  </si>
  <si>
    <t>Loss of Disposal Amount Paid Under Investments</t>
  </si>
  <si>
    <t>Impairment of Investment of Associate</t>
  </si>
  <si>
    <t>Advertising expenses</t>
  </si>
  <si>
    <t>Amortization of Right of Use</t>
  </si>
  <si>
    <t>Rent Contracts Interest Expense</t>
  </si>
  <si>
    <t>Amortization of Intangible Assets</t>
  </si>
  <si>
    <t>Right of Use Assets Depreciation</t>
  </si>
  <si>
    <t>Loans &amp; Credit Facilities</t>
  </si>
  <si>
    <t>Loans &amp; Credit Facilities (due within one year)</t>
  </si>
  <si>
    <t xml:space="preserve">Payments to Purchase Intangible Assets </t>
  </si>
  <si>
    <t>Interest Expense</t>
  </si>
  <si>
    <t>Revenue Recognition - Quarters</t>
  </si>
  <si>
    <t>57% of semester 1 2020</t>
  </si>
  <si>
    <t>100% of summer 2020</t>
  </si>
  <si>
    <t>47% of summer 2021</t>
  </si>
  <si>
    <t>49% of semester 1 2021</t>
  </si>
  <si>
    <t>55% of semester 1 2022</t>
  </si>
  <si>
    <t>43% of semester 1 2020</t>
  </si>
  <si>
    <t>51% of semester 1 2021</t>
  </si>
  <si>
    <t>45% of semester 1 2022</t>
  </si>
  <si>
    <t>16% of semester 2 2020</t>
  </si>
  <si>
    <t>2% of semester 2 2021</t>
  </si>
  <si>
    <t>10% of semester 2 2022</t>
  </si>
  <si>
    <t>68% of semester 2 2020</t>
  </si>
  <si>
    <t>98% of semester 2 2021</t>
  </si>
  <si>
    <t>90% of semester 2 2022</t>
  </si>
  <si>
    <t>53% of summer 2021</t>
  </si>
  <si>
    <t>Revenue Recognition - Periods</t>
  </si>
  <si>
    <t>100% of semester 1 2020</t>
  </si>
  <si>
    <t>100% of semester 1 2021</t>
  </si>
  <si>
    <t>100% of semester 1 2022</t>
  </si>
  <si>
    <t>84% of semester 2 2020</t>
  </si>
  <si>
    <t>100% of semester 2 2021</t>
  </si>
  <si>
    <t>100% of semester 2 2022</t>
  </si>
  <si>
    <t>FY</t>
  </si>
  <si>
    <t>100% of semester 2 2020</t>
  </si>
  <si>
    <t>100% of summer 2022</t>
  </si>
  <si>
    <t>Foreign Currency Gain/(Loss)</t>
  </si>
  <si>
    <t>Att. to Owner's of the Parent Company</t>
  </si>
  <si>
    <t>Att. to Non-controlling Interests</t>
  </si>
  <si>
    <t>* Taaleem recognizes revenue based on the number of academic days falling within each financial period. 
** The number of the academic days is based on the academic calendar announced by the Ministry of Higher Education (MoHE) and the Supreme Council of Private Universities (SCPU).</t>
  </si>
  <si>
    <t>Number of Faculties</t>
  </si>
  <si>
    <t>63% of semester 1 2023</t>
  </si>
  <si>
    <t>ESOP Reserve</t>
  </si>
  <si>
    <t>Proceeds from Amounts Paid under Investements</t>
  </si>
  <si>
    <t>Consolidated Income Statement  (EGP)</t>
  </si>
  <si>
    <t>Revenue Breakdown (EGP)</t>
  </si>
  <si>
    <t>Operating Costs Breakdown (EGP)</t>
  </si>
  <si>
    <t>G&amp;A Expenses Breakdown (EGP)</t>
  </si>
  <si>
    <t>Net Finance Income/Cost Breakdown (EGP)</t>
  </si>
  <si>
    <t>Consolidated Statement of Financial Position  (EGP)</t>
  </si>
  <si>
    <t>Consolidated Statement of Cash Flows (EGP)</t>
  </si>
  <si>
    <t>key Indicators (EGP)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</si>
</sst>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409]mmmmm/yy;@"/>
    <numFmt numFmtId="165" formatCode="_-* #,##0.00_-;\-* #,##0.00_-;_-* &quot;-&quot;??_-;_-@_-"/>
    <numFmt numFmtId="166" formatCode="0.0"/>
    <numFmt numFmtId="167" formatCode="_-* #,##0_-;_-* #,##0\-;_-* &quot;-&quot;_-;_-@_-"/>
    <numFmt numFmtId="168" formatCode="_(* #,##0.0,,_);[Black]_(* \(#,##0.0,,\);_(* &quot;-&quot;_);_(@_)"/>
    <numFmt numFmtId="169" formatCode="0.0%"/>
    <numFmt numFmtId="170" formatCode="_(* #,##0_);_(* \(#,##0\);_(* &quot;-&quot;??_);_(@_)"/>
    <numFmt numFmtId="171" formatCode="_(* #,##0.00_);_(* \(#,##0.00\);_(* &quot;-&quot;_);_(@_)"/>
    <numFmt numFmtId="172" formatCode="_(* #,##0.0_);_(* \(#,##0.0\);_(* &quot;-&quot;??_);_(@_)"/>
  </numFmts>
  <fonts count="1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0"/>
      <name val="Arial"/>
      <family val="2"/>
    </font>
    <font>
      <b/>
      <sz val="11"/>
      <name val="Calibri"/>
      <family val="2"/>
      <scheme val="minor"/>
    </font>
    <font>
      <sz val="11"/>
      <name val="Calibri"/>
      <family val="2"/>
      <scheme val="minor"/>
    </font>
    <font>
      <sz val="11"/>
      <color rgb="FF000000"/>
      <name val="Calibri"/>
      <family val="2"/>
      <scheme val="minor"/>
    </font>
    <font>
      <sz val="14"/>
      <color theme="0"/>
      <name val="Calibri"/>
      <family val="2"/>
      <scheme val="minor"/>
    </font>
    <font>
      <b/>
      <i/>
      <sz val="11"/>
      <name val="Calibri"/>
      <family val="2"/>
      <scheme val="minor"/>
    </font>
    <font>
      <b/>
      <sz val="11"/>
      <color theme="1"/>
      <name val="Calibri"/>
      <family val="2"/>
      <scheme val="minor"/>
    </font>
    <font>
      <b/>
      <sz val="11"/>
      <color rgb="FF000000"/>
      <name val="Calibri"/>
      <family val="2"/>
      <scheme val="minor"/>
    </font>
    <font>
      <sz val="10"/>
      <color theme="1"/>
      <name val="Calibri"/>
      <family val="2"/>
      <scheme val="minor"/>
    </font>
    <font>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bgColor indexed="64"/>
      </patternFill>
    </fill>
  </fills>
  <borders count="16">
    <border>
      <left/>
      <right/>
      <top/>
      <bottom/>
      <diagonal/>
    </border>
    <border>
      <left/>
      <right/>
      <top/>
      <bottom style="medium">
        <color theme="3" tint="0.59999389629810485"/>
      </bottom>
      <diagonal/>
    </border>
    <border>
      <left/>
      <right/>
      <top style="medium">
        <color theme="3" tint="0.59999389629810485"/>
      </top>
      <bottom style="medium">
        <color theme="3" tint="0.59999389629810485"/>
      </bottom>
      <diagonal/>
    </border>
    <border>
      <left style="medium">
        <color theme="3" tint="0.59999389629810485"/>
      </left>
      <right style="medium">
        <color theme="3" tint="0.59999389629810485"/>
      </right>
      <top style="medium">
        <color theme="3" tint="0.59999389629810485"/>
      </top>
      <bottom style="medium">
        <color theme="3" tint="0.59999389629810485"/>
      </bottom>
      <diagonal/>
    </border>
    <border>
      <left style="medium">
        <color theme="3" tint="0.59999389629810485"/>
      </left>
      <right/>
      <top style="medium">
        <color theme="3" tint="0.59999389629810485"/>
      </top>
      <bottom style="medium">
        <color theme="3" tint="0.59999389629810485"/>
      </bottom>
      <diagonal/>
    </border>
    <border>
      <left/>
      <right style="medium">
        <color theme="3" tint="0.59999389629810485"/>
      </right>
      <top style="medium">
        <color theme="3" tint="0.59999389629810485"/>
      </top>
      <bottom style="medium">
        <color theme="3" tint="0.59999389629810485"/>
      </bottom>
      <diagonal/>
    </border>
    <border>
      <left/>
      <right style="medium">
        <color theme="3" tint="0.59999389629810485"/>
      </right>
      <top/>
      <bottom style="medium">
        <color theme="3" tint="0.59999389629810485"/>
      </bottom>
      <diagonal/>
    </border>
    <border>
      <left style="medium">
        <color theme="3" tint="0.59999389629810485"/>
      </left>
      <right style="medium">
        <color theme="3" tint="0.59999389629810485"/>
      </right>
      <top/>
      <bottom style="medium">
        <color theme="3" tint="0.59999389629810485"/>
      </bottom>
      <diagonal/>
    </border>
    <border>
      <left style="medium">
        <color theme="3" tint="0.59999389629810485"/>
      </left>
      <right/>
      <top/>
      <bottom style="medium">
        <color theme="3" tint="0.59999389629810485"/>
      </bottom>
      <diagonal/>
    </border>
    <border>
      <left style="medium">
        <color theme="3" tint="0.59999389629810485"/>
      </left>
      <right style="medium">
        <color theme="3" tint="0.59999389629810485"/>
      </right>
      <top style="medium">
        <color theme="3" tint="0.59999389629810485"/>
      </top>
      <bottom/>
      <diagonal/>
    </border>
    <border>
      <left style="medium">
        <color theme="3" tint="0.59999389629810485"/>
      </left>
      <right/>
      <top style="medium">
        <color theme="3" tint="0.59999389629810485"/>
      </top>
      <bottom/>
      <diagonal/>
    </border>
    <border>
      <left/>
      <right/>
      <top style="medium">
        <color theme="3" tint="0.59999389629810485"/>
      </top>
      <bottom/>
      <diagonal/>
    </border>
    <border>
      <left/>
      <right style="medium">
        <color theme="3" tint="0.59999389629810485"/>
      </right>
      <top style="medium">
        <color theme="3" tint="0.59999389629810485"/>
      </top>
      <bottom/>
      <diagonal/>
    </border>
    <border>
      <left style="medium">
        <color theme="3" tint="0.59999389629810485"/>
      </left>
      <right/>
      <top/>
      <bottom/>
      <diagonal/>
    </border>
    <border>
      <left/>
      <right style="medium">
        <color theme="3" tint="0.59999389629810485"/>
      </right>
      <top/>
      <bottom/>
      <diagonal/>
    </border>
    <border>
      <left style="medium">
        <color theme="3" tint="0.59999389629810485"/>
      </left>
      <right style="medium">
        <color theme="3" tint="0.59999389629810485"/>
      </right>
      <top/>
      <bottom/>
      <diagonal/>
    </border>
  </borders>
  <cellStyleXfs count="9">
    <xf numFmtId="0" fontId="0" fillId="0" borderId="0"/>
    <xf numFmtId="43" fontId="1" fillId="0" borderId="0" applyFont="0" applyFill="0" applyBorder="0" applyAlignment="0" applyProtection="0"/>
    <xf numFmtId="164" fontId="3" fillId="0" borderId="0"/>
    <xf numFmtId="165" fontId="4" fillId="0" borderId="0" applyFont="0" applyFill="0" applyBorder="0" applyAlignment="0" applyProtection="0"/>
    <xf numFmtId="9" fontId="4" fillId="0" borderId="0" applyFont="0" applyFill="0" applyBorder="0" applyAlignment="0" applyProtection="0"/>
    <xf numFmtId="164" fontId="1" fillId="0" borderId="0"/>
    <xf numFmtId="9" fontId="4" fillId="0" borderId="0" applyFont="0" applyFill="0" applyBorder="0" applyAlignment="0" applyProtection="0"/>
    <xf numFmtId="164" fontId="4" fillId="0" borderId="0"/>
    <xf numFmtId="167" fontId="1" fillId="0" borderId="0" applyFont="0" applyFill="0" applyBorder="0" applyAlignment="0" applyProtection="0"/>
  </cellStyleXfs>
  <cellXfs count="133">
    <xf numFmtId="0" fontId="0" fillId="0" borderId="0" xfId="0"/>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5" borderId="3" xfId="0" applyFont="1" applyFill="1" applyBorder="1" applyAlignment="1">
      <alignment horizontal="center"/>
    </xf>
    <xf numFmtId="43" fontId="0" fillId="0" borderId="0" xfId="0" applyNumberFormat="1"/>
    <xf numFmtId="0" fontId="5" fillId="2" borderId="0" xfId="0" applyFont="1" applyFill="1" applyAlignment="1">
      <alignment horizontal="left"/>
    </xf>
    <xf numFmtId="0" fontId="6" fillId="2" borderId="0" xfId="0" applyFont="1" applyFill="1" applyAlignment="1">
      <alignment horizontal="left" indent="2"/>
    </xf>
    <xf numFmtId="0" fontId="0" fillId="2" borderId="0" xfId="0" applyFill="1"/>
    <xf numFmtId="0" fontId="5" fillId="4" borderId="0" xfId="0" applyFont="1" applyFill="1" applyAlignment="1">
      <alignment horizontal="left"/>
    </xf>
    <xf numFmtId="0" fontId="5" fillId="3" borderId="0" xfId="0" applyFont="1" applyFill="1" applyAlignment="1">
      <alignment horizontal="left"/>
    </xf>
    <xf numFmtId="0" fontId="5" fillId="0" borderId="0" xfId="0" applyFont="1"/>
    <xf numFmtId="168" fontId="7" fillId="2" borderId="0" xfId="8" applyNumberFormat="1" applyFont="1" applyFill="1" applyBorder="1" applyAlignment="1">
      <alignment horizontal="right"/>
    </xf>
    <xf numFmtId="168" fontId="7" fillId="4" borderId="0" xfId="8" applyNumberFormat="1" applyFont="1" applyFill="1" applyBorder="1" applyAlignment="1">
      <alignment horizontal="right"/>
    </xf>
    <xf numFmtId="168" fontId="7" fillId="3" borderId="0" xfId="8" applyNumberFormat="1" applyFont="1" applyFill="1" applyBorder="1" applyAlignment="1">
      <alignment horizontal="right"/>
    </xf>
    <xf numFmtId="0" fontId="6" fillId="2" borderId="0" xfId="0" applyFont="1" applyFill="1"/>
    <xf numFmtId="0" fontId="5" fillId="2" borderId="0" xfId="0" applyFont="1" applyFill="1"/>
    <xf numFmtId="0" fontId="5" fillId="2" borderId="0" xfId="0" applyFont="1" applyFill="1" applyAlignment="1">
      <alignment horizontal="left" indent="2"/>
    </xf>
    <xf numFmtId="0" fontId="5" fillId="3" borderId="0" xfId="0" applyFont="1" applyFill="1"/>
    <xf numFmtId="0" fontId="5" fillId="4" borderId="0" xfId="0" applyFont="1" applyFill="1"/>
    <xf numFmtId="0" fontId="6" fillId="3" borderId="0" xfId="0" applyFont="1" applyFill="1"/>
    <xf numFmtId="169" fontId="0" fillId="0" borderId="0" xfId="0" applyNumberFormat="1"/>
    <xf numFmtId="0" fontId="0" fillId="0" borderId="0" xfId="0" applyAlignment="1">
      <alignment horizontal="left" indent="3"/>
    </xf>
    <xf numFmtId="0" fontId="2" fillId="5" borderId="10" xfId="0" applyFont="1" applyFill="1" applyBorder="1" applyAlignment="1">
      <alignment horizontal="center"/>
    </xf>
    <xf numFmtId="0" fontId="2" fillId="5" borderId="9" xfId="0" applyFont="1" applyFill="1" applyBorder="1" applyAlignment="1">
      <alignment horizontal="center"/>
    </xf>
    <xf numFmtId="0" fontId="2" fillId="5" borderId="12" xfId="0" applyFont="1" applyFill="1" applyBorder="1" applyAlignment="1">
      <alignment horizontal="center"/>
    </xf>
    <xf numFmtId="0" fontId="6" fillId="2" borderId="1" xfId="0" applyFont="1" applyFill="1" applyBorder="1" applyAlignment="1">
      <alignment horizontal="left" indent="2"/>
    </xf>
    <xf numFmtId="0" fontId="5" fillId="2" borderId="10" xfId="0" applyFont="1" applyFill="1" applyBorder="1" applyAlignment="1">
      <alignment horizontal="left"/>
    </xf>
    <xf numFmtId="0" fontId="6" fillId="2" borderId="13" xfId="0" applyFont="1" applyFill="1" applyBorder="1" applyAlignment="1">
      <alignment horizontal="left" indent="2"/>
    </xf>
    <xf numFmtId="0" fontId="6" fillId="2" borderId="8" xfId="0" applyFont="1" applyFill="1" applyBorder="1" applyAlignment="1">
      <alignment horizontal="left" indent="2"/>
    </xf>
    <xf numFmtId="168" fontId="7" fillId="2" borderId="12" xfId="8" applyNumberFormat="1" applyFont="1" applyFill="1" applyBorder="1" applyAlignment="1">
      <alignment horizontal="right"/>
    </xf>
    <xf numFmtId="0" fontId="5" fillId="3" borderId="1" xfId="0" applyFont="1" applyFill="1" applyBorder="1"/>
    <xf numFmtId="168" fontId="7" fillId="3" borderId="1" xfId="8" applyNumberFormat="1" applyFont="1" applyFill="1" applyBorder="1" applyAlignment="1">
      <alignment horizontal="right"/>
    </xf>
    <xf numFmtId="0" fontId="5" fillId="6" borderId="1" xfId="0" applyFont="1" applyFill="1" applyBorder="1"/>
    <xf numFmtId="0" fontId="0" fillId="7" borderId="0" xfId="0" applyFill="1"/>
    <xf numFmtId="169" fontId="0" fillId="7" borderId="0" xfId="0" applyNumberFormat="1" applyFill="1"/>
    <xf numFmtId="0" fontId="0" fillId="7" borderId="1" xfId="0" applyFill="1" applyBorder="1"/>
    <xf numFmtId="0" fontId="8" fillId="5" borderId="9" xfId="0" applyFont="1" applyFill="1" applyBorder="1" applyAlignment="1">
      <alignment horizontal="left" vertical="center" indent="1"/>
    </xf>
    <xf numFmtId="0" fontId="0" fillId="0" borderId="0" xfId="0" applyAlignment="1">
      <alignment horizontal="center"/>
    </xf>
    <xf numFmtId="9" fontId="0" fillId="0" borderId="0" xfId="0" applyNumberFormat="1"/>
    <xf numFmtId="169" fontId="0" fillId="7" borderId="1" xfId="0" applyNumberFormat="1" applyFill="1" applyBorder="1"/>
    <xf numFmtId="0" fontId="6" fillId="2" borderId="13" xfId="0" applyFont="1" applyFill="1" applyBorder="1" applyAlignment="1">
      <alignment horizontal="left" indent="1"/>
    </xf>
    <xf numFmtId="0" fontId="6" fillId="7" borderId="13" xfId="0" applyFont="1" applyFill="1" applyBorder="1" applyAlignment="1">
      <alignment horizontal="left" indent="1"/>
    </xf>
    <xf numFmtId="0" fontId="6" fillId="2" borderId="8" xfId="0" applyFont="1" applyFill="1" applyBorder="1" applyAlignment="1">
      <alignment horizontal="left" indent="1"/>
    </xf>
    <xf numFmtId="170" fontId="1" fillId="2" borderId="1" xfId="1" applyNumberFormat="1" applyFont="1" applyFill="1" applyBorder="1" applyAlignment="1">
      <alignment horizontal="center"/>
    </xf>
    <xf numFmtId="0" fontId="6" fillId="0" borderId="0" xfId="0" applyFont="1" applyAlignment="1">
      <alignment horizontal="left" indent="2"/>
    </xf>
    <xf numFmtId="169" fontId="0" fillId="7" borderId="6" xfId="0" applyNumberFormat="1" applyFill="1" applyBorder="1"/>
    <xf numFmtId="0" fontId="8" fillId="5" borderId="7" xfId="0" applyFont="1" applyFill="1" applyBorder="1" applyAlignment="1">
      <alignment horizontal="left" vertical="center" indent="1"/>
    </xf>
    <xf numFmtId="0" fontId="8" fillId="5" borderId="15" xfId="0" applyFont="1" applyFill="1" applyBorder="1" applyAlignment="1">
      <alignment horizontal="left" vertical="center" indent="1"/>
    </xf>
    <xf numFmtId="0" fontId="5" fillId="2" borderId="11" xfId="0" applyFont="1" applyFill="1" applyBorder="1" applyAlignment="1">
      <alignment horizontal="left"/>
    </xf>
    <xf numFmtId="0" fontId="9" fillId="8" borderId="0" xfId="0" applyFont="1" applyFill="1" applyAlignment="1">
      <alignment horizontal="left"/>
    </xf>
    <xf numFmtId="0" fontId="8" fillId="5" borderId="3" xfId="0" applyFont="1" applyFill="1" applyBorder="1" applyAlignment="1">
      <alignment horizontal="left" vertical="center" indent="1"/>
    </xf>
    <xf numFmtId="0" fontId="2" fillId="5" borderId="8"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xf numFmtId="168" fontId="7" fillId="2" borderId="11" xfId="8" applyNumberFormat="1" applyFont="1" applyFill="1" applyBorder="1" applyAlignment="1">
      <alignment horizontal="right"/>
    </xf>
    <xf numFmtId="0" fontId="13" fillId="2" borderId="8" xfId="0" applyFont="1" applyFill="1" applyBorder="1" applyAlignment="1">
      <alignment vertical="center"/>
    </xf>
    <xf numFmtId="0" fontId="13" fillId="2" borderId="1" xfId="0" applyFont="1" applyFill="1" applyBorder="1" applyAlignment="1">
      <alignment vertical="center"/>
    </xf>
    <xf numFmtId="0" fontId="13" fillId="2" borderId="6" xfId="0" applyFont="1" applyFill="1" applyBorder="1" applyAlignment="1">
      <alignment vertical="center"/>
    </xf>
    <xf numFmtId="170" fontId="1" fillId="2" borderId="6" xfId="1" applyNumberFormat="1" applyFont="1" applyFill="1" applyBorder="1" applyAlignment="1">
      <alignment horizontal="center"/>
    </xf>
    <xf numFmtId="0" fontId="0" fillId="2" borderId="0" xfId="0" applyFill="1" applyAlignment="1">
      <alignment horizontal="center"/>
    </xf>
    <xf numFmtId="0" fontId="0" fillId="2" borderId="11" xfId="0" applyFill="1" applyBorder="1" applyAlignment="1">
      <alignment horizontal="center"/>
    </xf>
    <xf numFmtId="0" fontId="0" fillId="2" borderId="14" xfId="0" applyFill="1" applyBorder="1" applyAlignment="1">
      <alignment horizontal="center"/>
    </xf>
    <xf numFmtId="3" fontId="0" fillId="2" borderId="0" xfId="0" applyNumberFormat="1" applyFill="1" applyAlignment="1">
      <alignment horizontal="center"/>
    </xf>
    <xf numFmtId="3" fontId="0" fillId="2" borderId="14" xfId="0" applyNumberFormat="1" applyFill="1" applyBorder="1" applyAlignment="1">
      <alignment horizontal="center"/>
    </xf>
    <xf numFmtId="9" fontId="0" fillId="7" borderId="0" xfId="0" applyNumberFormat="1" applyFill="1" applyAlignment="1">
      <alignment horizontal="center"/>
    </xf>
    <xf numFmtId="37" fontId="11" fillId="4" borderId="0" xfId="8" applyNumberFormat="1" applyFont="1" applyFill="1" applyBorder="1" applyAlignment="1">
      <alignment horizontal="right"/>
    </xf>
    <xf numFmtId="41" fontId="7" fillId="2" borderId="0" xfId="8" applyNumberFormat="1" applyFont="1" applyFill="1" applyBorder="1" applyAlignment="1">
      <alignment horizontal="right"/>
    </xf>
    <xf numFmtId="41" fontId="0" fillId="2" borderId="11" xfId="0" applyNumberFormat="1" applyFill="1" applyBorder="1"/>
    <xf numFmtId="41" fontId="7" fillId="2" borderId="14" xfId="8" applyNumberFormat="1" applyFont="1" applyFill="1" applyBorder="1" applyAlignment="1">
      <alignment horizontal="right"/>
    </xf>
    <xf numFmtId="41" fontId="0" fillId="2" borderId="0" xfId="0" applyNumberFormat="1" applyFill="1"/>
    <xf numFmtId="41" fontId="11" fillId="4" borderId="0" xfId="8" applyNumberFormat="1" applyFont="1" applyFill="1" applyBorder="1" applyAlignment="1">
      <alignment horizontal="right"/>
    </xf>
    <xf numFmtId="41" fontId="11" fillId="4" borderId="14" xfId="8" applyNumberFormat="1" applyFont="1" applyFill="1" applyBorder="1" applyAlignment="1">
      <alignment horizontal="right"/>
    </xf>
    <xf numFmtId="41" fontId="11" fillId="3" borderId="0" xfId="8" applyNumberFormat="1" applyFont="1" applyFill="1" applyBorder="1" applyAlignment="1">
      <alignment horizontal="right"/>
    </xf>
    <xf numFmtId="41" fontId="11" fillId="3" borderId="14" xfId="8" applyNumberFormat="1" applyFont="1" applyFill="1" applyBorder="1" applyAlignment="1">
      <alignment horizontal="right"/>
    </xf>
    <xf numFmtId="41" fontId="0" fillId="8" borderId="0" xfId="1" applyNumberFormat="1" applyFont="1" applyFill="1" applyBorder="1"/>
    <xf numFmtId="41" fontId="0" fillId="8" borderId="0" xfId="1" applyNumberFormat="1" applyFont="1" applyFill="1"/>
    <xf numFmtId="41" fontId="0" fillId="8" borderId="14" xfId="1" applyNumberFormat="1" applyFont="1" applyFill="1" applyBorder="1"/>
    <xf numFmtId="171" fontId="5" fillId="6" borderId="1" xfId="1" applyNumberFormat="1" applyFont="1" applyFill="1" applyBorder="1"/>
    <xf numFmtId="171" fontId="10" fillId="6" borderId="1" xfId="0" applyNumberFormat="1" applyFont="1" applyFill="1" applyBorder="1"/>
    <xf numFmtId="171" fontId="5" fillId="6" borderId="6" xfId="1" applyNumberFormat="1" applyFont="1" applyFill="1" applyBorder="1"/>
    <xf numFmtId="37" fontId="11" fillId="2" borderId="0" xfId="8" applyNumberFormat="1" applyFont="1" applyFill="1" applyBorder="1" applyAlignment="1">
      <alignment horizontal="right"/>
    </xf>
    <xf numFmtId="41" fontId="11" fillId="2" borderId="0" xfId="8" applyNumberFormat="1" applyFont="1" applyFill="1" applyBorder="1" applyAlignment="1">
      <alignment horizontal="right"/>
    </xf>
    <xf numFmtId="41" fontId="11" fillId="2" borderId="14" xfId="8" applyNumberFormat="1" applyFont="1" applyFill="1" applyBorder="1" applyAlignment="1">
      <alignment horizontal="right"/>
    </xf>
    <xf numFmtId="41" fontId="7" fillId="2" borderId="1" xfId="8" applyNumberFormat="1" applyFont="1" applyFill="1" applyBorder="1" applyAlignment="1">
      <alignment horizontal="right"/>
    </xf>
    <xf numFmtId="41" fontId="0" fillId="2" borderId="1" xfId="0" applyNumberFormat="1" applyFill="1" applyBorder="1"/>
    <xf numFmtId="41" fontId="7" fillId="2" borderId="6" xfId="8" applyNumberFormat="1" applyFont="1" applyFill="1" applyBorder="1" applyAlignment="1">
      <alignment horizontal="right"/>
    </xf>
    <xf numFmtId="41" fontId="0" fillId="0" borderId="0" xfId="0" applyNumberFormat="1"/>
    <xf numFmtId="41" fontId="11" fillId="2" borderId="11" xfId="8" applyNumberFormat="1" applyFont="1" applyFill="1" applyBorder="1" applyAlignment="1">
      <alignment horizontal="right"/>
    </xf>
    <xf numFmtId="41" fontId="11" fillId="2" borderId="12" xfId="8" applyNumberFormat="1" applyFont="1" applyFill="1" applyBorder="1" applyAlignment="1">
      <alignment horizontal="right"/>
    </xf>
    <xf numFmtId="37" fontId="11" fillId="3" borderId="1" xfId="8" applyNumberFormat="1" applyFont="1" applyFill="1" applyBorder="1" applyAlignment="1">
      <alignment horizontal="right"/>
    </xf>
    <xf numFmtId="37" fontId="11" fillId="3" borderId="6" xfId="8" applyNumberFormat="1" applyFont="1" applyFill="1" applyBorder="1" applyAlignment="1">
      <alignment horizontal="right"/>
    </xf>
    <xf numFmtId="37" fontId="11" fillId="6" borderId="1" xfId="8" applyNumberFormat="1" applyFont="1" applyFill="1" applyBorder="1" applyAlignment="1">
      <alignment horizontal="right"/>
    </xf>
    <xf numFmtId="37" fontId="11" fillId="6" borderId="6" xfId="8" applyNumberFormat="1" applyFont="1" applyFill="1" applyBorder="1" applyAlignment="1">
      <alignment horizontal="right"/>
    </xf>
    <xf numFmtId="41" fontId="0" fillId="2" borderId="12" xfId="0" applyNumberFormat="1" applyFill="1" applyBorder="1"/>
    <xf numFmtId="41" fontId="0" fillId="2" borderId="14" xfId="0" applyNumberFormat="1" applyFill="1" applyBorder="1"/>
    <xf numFmtId="166" fontId="0" fillId="7" borderId="0" xfId="0" applyNumberFormat="1" applyFill="1"/>
    <xf numFmtId="9" fontId="0" fillId="7" borderId="14" xfId="0" applyNumberFormat="1" applyFill="1" applyBorder="1"/>
    <xf numFmtId="169" fontId="0" fillId="7" borderId="14" xfId="0" applyNumberFormat="1" applyFill="1" applyBorder="1"/>
    <xf numFmtId="172" fontId="0" fillId="7" borderId="14" xfId="1" applyNumberFormat="1" applyFont="1" applyFill="1" applyBorder="1"/>
    <xf numFmtId="0" fontId="2" fillId="5" borderId="8" xfId="0" applyFont="1" applyFill="1" applyBorder="1" applyAlignment="1">
      <alignment horizontal="center"/>
    </xf>
    <xf numFmtId="0" fontId="2" fillId="5" borderId="1" xfId="0" applyFont="1" applyFill="1" applyBorder="1" applyAlignment="1">
      <alignment horizontal="center"/>
    </xf>
    <xf numFmtId="0" fontId="2" fillId="5" borderId="6" xfId="0" applyFont="1" applyFill="1" applyBorder="1" applyAlignment="1">
      <alignment horizontal="center"/>
    </xf>
    <xf numFmtId="0" fontId="2" fillId="5" borderId="4" xfId="0" applyFont="1" applyFill="1" applyBorder="1" applyAlignment="1">
      <alignment horizontal="center"/>
    </xf>
    <xf numFmtId="0" fontId="2" fillId="5" borderId="2" xfId="0" applyFont="1" applyFill="1" applyBorder="1" applyAlignment="1">
      <alignment horizontal="center"/>
    </xf>
    <xf numFmtId="0" fontId="2" fillId="5" borderId="5" xfId="0" applyFont="1" applyFill="1" applyBorder="1" applyAlignment="1">
      <alignment horizontal="center"/>
    </xf>
    <xf numFmtId="0" fontId="8" fillId="5" borderId="9" xfId="0" applyFont="1" applyFill="1" applyBorder="1" applyAlignment="1">
      <alignment horizontal="left" vertical="center" indent="1"/>
    </xf>
    <xf numFmtId="0" fontId="8" fillId="5" borderId="7" xfId="0" applyFont="1" applyFill="1" applyBorder="1" applyAlignment="1">
      <alignment horizontal="left" vertical="center" indent="1"/>
    </xf>
    <xf numFmtId="0" fontId="12" fillId="0" borderId="11" xfId="0" applyFont="1" applyBorder="1" applyAlignment="1">
      <alignment horizontal="left" vertical="top" wrapText="1"/>
    </xf>
    <xf numFmtId="0" fontId="8" fillId="5" borderId="13" xfId="0" applyFont="1" applyFill="1" applyBorder="1" applyAlignment="1">
      <alignment horizontal="center" vertical="center"/>
    </xf>
    <xf numFmtId="0" fontId="8" fillId="5" borderId="0" xfId="0" applyFont="1" applyFill="1" applyAlignment="1">
      <alignment horizontal="center" vertical="center"/>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0" borderId="10" xfId="0" applyBorder="1" applyAlignment="1">
      <alignment horizontal="center"/>
    </xf>
    <xf numFmtId="0" fontId="0" fillId="0" borderId="8" xfId="0" applyBorder="1" applyAlignment="1">
      <alignment horizont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10" fillId="0" borderId="13" xfId="0" applyFont="1" applyBorder="1" applyAlignment="1">
      <alignment horizontal="center" vertical="center"/>
    </xf>
    <xf numFmtId="0" fontId="0" fillId="2" borderId="13" xfId="0" applyFill="1" applyBorder="1" applyAlignment="1">
      <alignment horizontal="center" vertical="top"/>
    </xf>
    <xf numFmtId="0" fontId="0" fillId="2" borderId="0" xfId="0" applyFill="1" applyAlignment="1">
      <alignment horizontal="center" vertical="top"/>
    </xf>
    <xf numFmtId="0" fontId="0" fillId="2" borderId="14" xfId="0" applyFill="1" applyBorder="1" applyAlignment="1">
      <alignment horizontal="center" vertical="top"/>
    </xf>
  </cellXfs>
  <cellStyles count="9">
    <cellStyle name="Comma" xfId="1" builtinId="3"/>
    <cellStyle name="Comma [0] 2" xfId="8" xr:uid="{4D7C4557-166E-45D3-8FDF-36F61075C3B8}"/>
    <cellStyle name="Comma 2" xfId="3" xr:uid="{F62B0541-6AB6-454B-9C9F-661F75B8C859}"/>
    <cellStyle name="Normal" xfId="0" builtinId="0"/>
    <cellStyle name="Normal 15" xfId="7" xr:uid="{7BD6F22B-22BE-4BD9-B542-8789104B2E6F}"/>
    <cellStyle name="Normal 2" xfId="2" xr:uid="{C949508D-955D-426B-94BF-CC1446EC4926}"/>
    <cellStyle name="Normal 34" xfId="5" xr:uid="{0CA21D97-CB1A-4440-8E5D-453A8AFB47D1}"/>
    <cellStyle name="Percent 2" xfId="6" xr:uid="{FA05D07E-F63A-4594-9B3A-9C457C57CFE0}"/>
    <cellStyle name="Percent 3" xfId="4" xr:uid="{B4232834-8D6C-415E-AA1F-B525D5BFC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6</xdr:row>
      <xdr:rowOff>152400</xdr:rowOff>
    </xdr:from>
    <xdr:ext cx="10405572" cy="1313052"/>
    <xdr:sp macro="" textlink="">
      <xdr:nvSpPr>
        <xdr:cNvPr id="2" name="TextBox 1">
          <a:extLst>
            <a:ext uri="{FF2B5EF4-FFF2-40B4-BE49-F238E27FC236}">
              <a16:creationId xmlns:a16="http://schemas.microsoft.com/office/drawing/2014/main" id="{7F6F8B6D-BECE-471B-A45C-7D2D09DB8305}"/>
            </a:ext>
          </a:extLst>
        </xdr:cNvPr>
        <xdr:cNvSpPr txBox="1"/>
      </xdr:nvSpPr>
      <xdr:spPr>
        <a:xfrm>
          <a:off x="647700" y="1295400"/>
          <a:ext cx="10405572" cy="1313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tx1"/>
              </a:solidFill>
              <a:effectLst/>
              <a:latin typeface="Abadi" panose="020B0604020104020204" pitchFamily="34" charset="0"/>
              <a:ea typeface="+mn-ea"/>
              <a:cs typeface="+mn-cs"/>
            </a:rPr>
            <a:t>Disclaimer:</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1">
            <a:solidFill>
              <a:schemeClr val="tx1"/>
            </a:solidFill>
            <a:effectLst/>
            <a:latin typeface="Abadi" panose="020B0604020104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tx1"/>
              </a:solidFill>
              <a:effectLst/>
              <a:latin typeface="Abadi" panose="020B0604020104020204" pitchFamily="34" charset="0"/>
              <a:ea typeface="+mn-ea"/>
              <a:cs typeface="+mn-cs"/>
            </a:rPr>
            <a:t>The information presented in this factsheet is prepared and assembled by Taaleem and is intended for informational purposes only. The financial data is based on the Company's issued consolidated financial statements, but some figures have been adjusted to reflect the latest reclassifications and changes in EAS accounting standards. Slight differences may exist in comparison to published historical statements in aspects of absolute figures, namings, and classification. </a:t>
          </a:r>
        </a:p>
      </xdr:txBody>
    </xdr:sp>
    <xdr:clientData/>
  </xdr:oneCellAnchor>
  <xdr:oneCellAnchor>
    <xdr:from>
      <xdr:col>1</xdr:col>
      <xdr:colOff>38100</xdr:colOff>
      <xdr:row>14</xdr:row>
      <xdr:rowOff>152400</xdr:rowOff>
    </xdr:from>
    <xdr:ext cx="10405572" cy="295787"/>
    <xdr:sp macro="" textlink="">
      <xdr:nvSpPr>
        <xdr:cNvPr id="3" name="TextBox 2">
          <a:extLst>
            <a:ext uri="{FF2B5EF4-FFF2-40B4-BE49-F238E27FC236}">
              <a16:creationId xmlns:a16="http://schemas.microsoft.com/office/drawing/2014/main" id="{2C4A84C8-45EF-43C7-9B04-F8AFE5A30E97}"/>
            </a:ext>
          </a:extLst>
        </xdr:cNvPr>
        <xdr:cNvSpPr txBox="1"/>
      </xdr:nvSpPr>
      <xdr:spPr>
        <a:xfrm>
          <a:off x="647700" y="2819400"/>
          <a:ext cx="10405572" cy="295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tx1"/>
              </a:solidFill>
              <a:effectLst/>
              <a:latin typeface="Abadi" panose="020B0604020104020204" pitchFamily="34" charset="0"/>
              <a:ea typeface="+mn-ea"/>
              <a:cs typeface="+mn-cs"/>
            </a:rPr>
            <a:t>Note: </a:t>
          </a:r>
          <a:r>
            <a:rPr lang="en-US" sz="1400" b="0">
              <a:solidFill>
                <a:schemeClr val="tx1"/>
              </a:solidFill>
              <a:effectLst/>
              <a:latin typeface="Abadi" panose="020B0604020104020204" pitchFamily="34" charset="0"/>
              <a:ea typeface="+mn-ea"/>
              <a:cs typeface="+mn-cs"/>
            </a:rPr>
            <a:t>Taaleem's</a:t>
          </a:r>
          <a:r>
            <a:rPr lang="en-US" sz="1400" b="0" baseline="0">
              <a:solidFill>
                <a:schemeClr val="tx1"/>
              </a:solidFill>
              <a:effectLst/>
              <a:latin typeface="Abadi" panose="020B0604020104020204" pitchFamily="34" charset="0"/>
              <a:ea typeface="+mn-ea"/>
              <a:cs typeface="+mn-cs"/>
            </a:rPr>
            <a:t> financial year ends on the 31st of August</a:t>
          </a:r>
          <a:endParaRPr lang="en-US" sz="1400" b="0">
            <a:solidFill>
              <a:schemeClr val="tx1"/>
            </a:solidFill>
            <a:effectLst/>
            <a:latin typeface="Abadi" panose="020B0604020104020204" pitchFamily="34" charset="0"/>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C-TAALEEM\IR%20shared-files\Publications\Factsheets\2023\Q1%202022-2023\Final%20Taaleem%20Factsheet%20-%20Q1%202023%20(Formulas).xlsx" TargetMode="External"/><Relationship Id="rId1" Type="http://schemas.openxmlformats.org/officeDocument/2006/relationships/externalLinkPath" Target="Final%20Taaleem%20Factsheet%20-%20Q1%202023%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come Statement "/>
      <sheetName val="Balance sheet"/>
      <sheetName val="Cash flows"/>
      <sheetName val="Financial Indicators"/>
      <sheetName val="Operational Indicators"/>
    </sheetNames>
    <sheetDataSet>
      <sheetData sheetId="0"/>
      <sheetData sheetId="1">
        <row r="3">
          <cell r="B3">
            <v>133855334</v>
          </cell>
          <cell r="C3">
            <v>270770416</v>
          </cell>
          <cell r="D3">
            <v>440052918</v>
          </cell>
          <cell r="E3">
            <v>450235443</v>
          </cell>
          <cell r="F3">
            <v>134796357</v>
          </cell>
          <cell r="G3">
            <v>317106063</v>
          </cell>
          <cell r="H3">
            <v>584556016</v>
          </cell>
          <cell r="I3">
            <v>602133689</v>
          </cell>
          <cell r="J3">
            <v>171659426</v>
          </cell>
          <cell r="K3">
            <v>334073883.67000002</v>
          </cell>
          <cell r="L3">
            <v>597075703</v>
          </cell>
          <cell r="M3">
            <v>617857651</v>
          </cell>
          <cell r="N3">
            <v>229808457.72999999</v>
          </cell>
        </row>
      </sheetData>
      <sheetData sheetId="2"/>
      <sheetData sheetId="3">
        <row r="27">
          <cell r="B27">
            <v>-17694083</v>
          </cell>
          <cell r="C27">
            <v>-41044467</v>
          </cell>
          <cell r="D27">
            <v>-56089992</v>
          </cell>
          <cell r="E27">
            <v>-189759025</v>
          </cell>
          <cell r="F27">
            <v>-21518604</v>
          </cell>
          <cell r="G27">
            <v>-147202880</v>
          </cell>
          <cell r="H27">
            <v>-157188760</v>
          </cell>
          <cell r="I27">
            <v>-171711696</v>
          </cell>
          <cell r="J27">
            <v>-8685816.6406251304</v>
          </cell>
          <cell r="K27">
            <v>-67713673</v>
          </cell>
          <cell r="L27">
            <v>-211212856</v>
          </cell>
          <cell r="M27">
            <v>-298227091</v>
          </cell>
          <cell r="N27">
            <v>-61451929.989909127</v>
          </cell>
        </row>
        <row r="28">
          <cell r="B28">
            <v>0</v>
          </cell>
          <cell r="C28">
            <v>0</v>
          </cell>
          <cell r="D28">
            <v>0</v>
          </cell>
          <cell r="E28">
            <v>0</v>
          </cell>
          <cell r="F28">
            <v>0</v>
          </cell>
          <cell r="G28">
            <v>0</v>
          </cell>
          <cell r="H28">
            <v>0</v>
          </cell>
          <cell r="I28">
            <v>0</v>
          </cell>
          <cell r="J28">
            <v>0</v>
          </cell>
          <cell r="K28">
            <v>0</v>
          </cell>
          <cell r="L28">
            <v>0</v>
          </cell>
          <cell r="M28">
            <v>0</v>
          </cell>
          <cell r="N28">
            <v>0</v>
          </cell>
        </row>
      </sheetData>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Shady Elsharaawy" id="{B6F21402-0C90-41DA-880E-113E8C4A2145}" userId="Shady Elsharaawy"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2-12-22T10:46:15.57" personId="{B6F21402-0C90-41DA-880E-113E8C4A2145}" id="{8FE4BE9A-C78C-434D-A668-80EC4ADE6B9C}">
    <text>Adjusted for:
4,334,526 - one-off expenses</text>
  </threadedComment>
  <threadedComment ref="C5" dT="2022-12-22T10:44:34.83" personId="{B6F21402-0C90-41DA-880E-113E8C4A2145}" id="{88C16874-60B9-4741-884B-DFC63BC4B543}">
    <text>Adjusted for:
6,167,526 - one-off expenses</text>
  </threadedComment>
  <threadedComment ref="D5" dT="2022-12-22T10:43:43.61" personId="{B6F21402-0C90-41DA-880E-113E8C4A2145}" id="{EF91FB42-014B-444F-8C0E-9E75FA10A875}">
    <text>Adjusted for:
7,494,035 - one-off expenses</text>
  </threadedComment>
  <threadedComment ref="E5" dT="2022-12-22T10:42:19.02" personId="{B6F21402-0C90-41DA-880E-113E8C4A2145}" id="{8CE639F3-368F-4DA8-ACF0-56C0DA8E2E71}">
    <text>Adjusted for:
8,414,035 - one-off expenses</text>
  </threadedComment>
  <threadedComment ref="F5" dT="2022-12-22T10:36:16.75" personId="{B6F21402-0C90-41DA-880E-113E8C4A2145}" id="{9F015F38-BB14-4CC6-BE33-D2BFCB0395A8}">
    <text xml:space="preserve">Adjusted for:
6,242,500 - one-off income
</text>
  </threadedComment>
  <threadedComment ref="G5" dT="2022-12-22T10:34:37.04" personId="{B6F21402-0C90-41DA-880E-113E8C4A2145}" id="{657B62F8-0177-4D3D-9ABC-276299C43783}">
    <text>Adjusted for:
12,463,167 - listing expense
6,060,975 - one-off income</text>
  </threadedComment>
  <threadedComment ref="H5" dT="2022-12-22T10:30:29.65" personId="{B6F21402-0C90-41DA-880E-113E8C4A2145}" id="{4015AE3B-8A07-4582-A886-7FC3025681FC}">
    <text xml:space="preserve">Adjusted for:
74,226,261 - listing expense
5,989,336 - one-off income
</text>
  </threadedComment>
  <threadedComment ref="I5" dT="2022-12-22T10:27:22.52" personId="{B6F21402-0C90-41DA-880E-113E8C4A2145}" id="{D7DA73F5-C40E-44AD-8DEB-3C04723EC3E3}">
    <text>Adjusted for:
74,445,385 - listing expense
6,978,998 - one-off income</text>
  </threadedComment>
  <threadedComment ref="N5" dT="2023-01-15T08:34:43.65" personId="{B6F21402-0C90-41DA-880E-113E8C4A2145}" id="{9020E0D1-83A5-4530-B036-E820D9533FC6}">
    <text>Adjusted for:
2,104,141 - ESOP Reserve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5EBC-BCC3-40C0-90A6-EBED4AFE027D}">
  <dimension ref="A1"/>
  <sheetViews>
    <sheetView zoomScaleNormal="100" workbookViewId="0">
      <selection activeCell="D28" sqref="D28"/>
    </sheetView>
  </sheetViews>
  <sheetFormatPr defaultColWidth="9.1796875" defaultRowHeight="14.5" x14ac:dyDescent="0.35"/>
  <cols>
    <col min="1" max="16384" width="9.1796875" style="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2B43D-E266-4DF4-986B-CFCD1C317405}">
  <dimension ref="A1:O73"/>
  <sheetViews>
    <sheetView zoomScale="90" zoomScaleNormal="90" workbookViewId="0">
      <pane xSplit="1" topLeftCell="B1" activePane="topRight" state="frozen"/>
      <selection pane="topRight" activeCell="A68" sqref="A68"/>
    </sheetView>
  </sheetViews>
  <sheetFormatPr defaultRowHeight="14.5" x14ac:dyDescent="0.35"/>
  <cols>
    <col min="1" max="1" width="61.1796875" customWidth="1"/>
    <col min="2" max="3" width="12.6328125" bestFit="1" customWidth="1"/>
    <col min="4" max="5" width="13.36328125" bestFit="1" customWidth="1"/>
    <col min="6" max="7" width="12.6328125" bestFit="1" customWidth="1"/>
    <col min="8" max="9" width="13.36328125" bestFit="1" customWidth="1"/>
    <col min="10" max="11" width="12.6328125" bestFit="1" customWidth="1"/>
    <col min="12" max="13" width="13.36328125" bestFit="1" customWidth="1"/>
    <col min="14" max="14" width="12.6328125" bestFit="1" customWidth="1"/>
    <col min="15" max="15" width="11.54296875" bestFit="1" customWidth="1"/>
    <col min="17" max="19" width="12.54296875" bestFit="1" customWidth="1"/>
    <col min="20" max="20" width="8.453125" bestFit="1" customWidth="1"/>
    <col min="21" max="21" width="9.453125" bestFit="1" customWidth="1"/>
    <col min="22" max="23" width="12.54296875" bestFit="1" customWidth="1"/>
    <col min="24" max="24" width="9.54296875" bestFit="1" customWidth="1"/>
  </cols>
  <sheetData>
    <row r="1" spans="1:15" ht="15" thickBot="1" x14ac:dyDescent="0.4">
      <c r="A1" s="105" t="s">
        <v>160</v>
      </c>
      <c r="B1" s="99">
        <v>2020</v>
      </c>
      <c r="C1" s="100"/>
      <c r="D1" s="100"/>
      <c r="E1" s="101"/>
      <c r="F1" s="102">
        <v>2021</v>
      </c>
      <c r="G1" s="103"/>
      <c r="H1" s="103"/>
      <c r="I1" s="104"/>
      <c r="J1" s="102">
        <v>2022</v>
      </c>
      <c r="K1" s="103"/>
      <c r="L1" s="103"/>
      <c r="M1" s="104"/>
      <c r="N1" s="3">
        <v>2023</v>
      </c>
    </row>
    <row r="2" spans="1:15" ht="15.75" customHeight="1" thickBot="1" x14ac:dyDescent="0.4">
      <c r="A2" s="106"/>
      <c r="B2" s="1" t="s">
        <v>0</v>
      </c>
      <c r="C2" s="1" t="s">
        <v>1</v>
      </c>
      <c r="D2" s="3" t="s">
        <v>2</v>
      </c>
      <c r="E2" s="3" t="s">
        <v>3</v>
      </c>
      <c r="F2" s="3" t="s">
        <v>0</v>
      </c>
      <c r="G2" s="2" t="s">
        <v>1</v>
      </c>
      <c r="H2" s="3" t="s">
        <v>2</v>
      </c>
      <c r="I2" s="3" t="s">
        <v>3</v>
      </c>
      <c r="J2" s="3" t="s">
        <v>0</v>
      </c>
      <c r="K2" s="3" t="s">
        <v>1</v>
      </c>
      <c r="L2" s="3" t="s">
        <v>2</v>
      </c>
      <c r="M2" s="3" t="s">
        <v>3</v>
      </c>
      <c r="N2" s="3" t="s">
        <v>0</v>
      </c>
    </row>
    <row r="3" spans="1:15" ht="15.75" customHeight="1" x14ac:dyDescent="0.35">
      <c r="A3" s="5" t="s">
        <v>110</v>
      </c>
      <c r="B3" s="66">
        <v>133855334</v>
      </c>
      <c r="C3" s="66">
        <v>270770416</v>
      </c>
      <c r="D3" s="66">
        <v>440052918</v>
      </c>
      <c r="E3" s="66">
        <v>450235443</v>
      </c>
      <c r="F3" s="66">
        <v>134796357</v>
      </c>
      <c r="G3" s="66">
        <v>317106063</v>
      </c>
      <c r="H3" s="66">
        <v>584556016</v>
      </c>
      <c r="I3" s="66">
        <v>602133689</v>
      </c>
      <c r="J3" s="66">
        <v>171659426</v>
      </c>
      <c r="K3" s="66">
        <v>334073883.67000002</v>
      </c>
      <c r="L3" s="66">
        <v>597075703</v>
      </c>
      <c r="M3" s="67">
        <v>617857651</v>
      </c>
      <c r="N3" s="68">
        <v>229808457.72999999</v>
      </c>
    </row>
    <row r="4" spans="1:15" x14ac:dyDescent="0.35">
      <c r="A4" s="5" t="s">
        <v>9</v>
      </c>
      <c r="B4" s="66">
        <v>-39466995</v>
      </c>
      <c r="C4" s="66">
        <v>-82828913</v>
      </c>
      <c r="D4" s="66">
        <v>-122756634</v>
      </c>
      <c r="E4" s="66">
        <v>-156127033</v>
      </c>
      <c r="F4" s="66">
        <v>-44396176</v>
      </c>
      <c r="G4" s="66">
        <v>-89538031</v>
      </c>
      <c r="H4" s="66">
        <v>-137056784</v>
      </c>
      <c r="I4" s="66">
        <v>-176578431.98000002</v>
      </c>
      <c r="J4" s="66">
        <v>-50314536.632437229</v>
      </c>
      <c r="K4" s="66">
        <v>-99356702</v>
      </c>
      <c r="L4" s="66">
        <v>-153833443</v>
      </c>
      <c r="M4" s="69">
        <v>-201394039.81479079</v>
      </c>
      <c r="N4" s="68">
        <v>-55689513.685830623</v>
      </c>
    </row>
    <row r="5" spans="1:15" x14ac:dyDescent="0.35">
      <c r="A5" s="8" t="s">
        <v>11</v>
      </c>
      <c r="B5" s="70">
        <f>B3+B4</f>
        <v>94388339</v>
      </c>
      <c r="C5" s="70">
        <f t="shared" ref="C5:N5" si="0">C3+C4</f>
        <v>187941503</v>
      </c>
      <c r="D5" s="70">
        <f t="shared" si="0"/>
        <v>317296284</v>
      </c>
      <c r="E5" s="70">
        <f t="shared" si="0"/>
        <v>294108410</v>
      </c>
      <c r="F5" s="70">
        <f t="shared" si="0"/>
        <v>90400181</v>
      </c>
      <c r="G5" s="70">
        <f t="shared" si="0"/>
        <v>227568032</v>
      </c>
      <c r="H5" s="70">
        <f t="shared" si="0"/>
        <v>447499232</v>
      </c>
      <c r="I5" s="70">
        <f t="shared" si="0"/>
        <v>425555257.01999998</v>
      </c>
      <c r="J5" s="70">
        <f t="shared" si="0"/>
        <v>121344889.36756277</v>
      </c>
      <c r="K5" s="70">
        <f t="shared" si="0"/>
        <v>234717181.67000002</v>
      </c>
      <c r="L5" s="70">
        <f t="shared" si="0"/>
        <v>443242260</v>
      </c>
      <c r="M5" s="70">
        <f t="shared" si="0"/>
        <v>416463611.18520921</v>
      </c>
      <c r="N5" s="71">
        <f t="shared" si="0"/>
        <v>174118944.04416937</v>
      </c>
    </row>
    <row r="6" spans="1:15" x14ac:dyDescent="0.35">
      <c r="A6" s="5" t="s">
        <v>12</v>
      </c>
      <c r="B6" s="66">
        <v>-25815439</v>
      </c>
      <c r="C6" s="66">
        <v>-53321904</v>
      </c>
      <c r="D6" s="66">
        <v>-79852065</v>
      </c>
      <c r="E6" s="66">
        <v>-106437997</v>
      </c>
      <c r="F6" s="66">
        <v>-32712990</v>
      </c>
      <c r="G6" s="66">
        <v>-82038121</v>
      </c>
      <c r="H6" s="66">
        <v>-177373052</v>
      </c>
      <c r="I6" s="66">
        <v>-211740855.50821784</v>
      </c>
      <c r="J6" s="66">
        <v>-32173786.741198737</v>
      </c>
      <c r="K6" s="66">
        <v>-62360157</v>
      </c>
      <c r="L6" s="66">
        <v>-95176640</v>
      </c>
      <c r="M6" s="69">
        <v>-127142058.48999999</v>
      </c>
      <c r="N6" s="68">
        <v>-39979225.633918695</v>
      </c>
    </row>
    <row r="7" spans="1:15" ht="15" customHeight="1" x14ac:dyDescent="0.35">
      <c r="A7" s="5" t="s">
        <v>13</v>
      </c>
      <c r="B7" s="66">
        <v>0</v>
      </c>
      <c r="C7" s="66">
        <v>0</v>
      </c>
      <c r="D7" s="66">
        <v>0</v>
      </c>
      <c r="E7" s="66">
        <v>-1000000</v>
      </c>
      <c r="F7" s="66">
        <v>0</v>
      </c>
      <c r="G7" s="66">
        <v>0</v>
      </c>
      <c r="H7" s="66">
        <v>0</v>
      </c>
      <c r="I7" s="66">
        <v>-204000</v>
      </c>
      <c r="J7" s="66">
        <v>0</v>
      </c>
      <c r="K7" s="66">
        <v>0</v>
      </c>
      <c r="L7" s="66">
        <v>0</v>
      </c>
      <c r="M7" s="69">
        <v>0</v>
      </c>
      <c r="N7" s="68">
        <v>0</v>
      </c>
    </row>
    <row r="8" spans="1:15" ht="15.75" customHeight="1" x14ac:dyDescent="0.35">
      <c r="A8" s="5" t="s">
        <v>14</v>
      </c>
      <c r="B8" s="66">
        <v>912632</v>
      </c>
      <c r="C8" s="66">
        <v>1729398</v>
      </c>
      <c r="D8" s="66">
        <v>2138324</v>
      </c>
      <c r="E8" s="66">
        <v>2269814</v>
      </c>
      <c r="F8" s="66">
        <v>8122820</v>
      </c>
      <c r="G8" s="66">
        <v>8677573</v>
      </c>
      <c r="H8" s="66">
        <v>9464042</v>
      </c>
      <c r="I8" s="66">
        <v>10844440.5</v>
      </c>
      <c r="J8" s="66">
        <v>911850.5</v>
      </c>
      <c r="K8" s="66">
        <v>1815292</v>
      </c>
      <c r="L8" s="66">
        <v>2937048</v>
      </c>
      <c r="M8" s="69">
        <v>3482437.49</v>
      </c>
      <c r="N8" s="68">
        <v>839915.54</v>
      </c>
    </row>
    <row r="9" spans="1:15" ht="15" customHeight="1" x14ac:dyDescent="0.35">
      <c r="A9" s="8" t="s">
        <v>15</v>
      </c>
      <c r="B9" s="70">
        <f>B5+B6+B7+B8</f>
        <v>69485532</v>
      </c>
      <c r="C9" s="70">
        <f t="shared" ref="C9:N9" si="1">C5+C6+C7+C8</f>
        <v>136348997</v>
      </c>
      <c r="D9" s="70">
        <f t="shared" si="1"/>
        <v>239582543</v>
      </c>
      <c r="E9" s="70">
        <f t="shared" si="1"/>
        <v>188940227</v>
      </c>
      <c r="F9" s="70">
        <f t="shared" si="1"/>
        <v>65810011</v>
      </c>
      <c r="G9" s="70">
        <f t="shared" si="1"/>
        <v>154207484</v>
      </c>
      <c r="H9" s="70">
        <f t="shared" si="1"/>
        <v>279590222</v>
      </c>
      <c r="I9" s="70">
        <f t="shared" si="1"/>
        <v>224454842.01178214</v>
      </c>
      <c r="J9" s="70">
        <f t="shared" si="1"/>
        <v>90082953.126364037</v>
      </c>
      <c r="K9" s="70">
        <f t="shared" si="1"/>
        <v>174172316.67000002</v>
      </c>
      <c r="L9" s="70">
        <f t="shared" si="1"/>
        <v>351002668</v>
      </c>
      <c r="M9" s="70">
        <f t="shared" si="1"/>
        <v>292803990.18520921</v>
      </c>
      <c r="N9" s="71">
        <f t="shared" si="1"/>
        <v>134979633.95025066</v>
      </c>
    </row>
    <row r="10" spans="1:15" ht="15.75" customHeight="1" x14ac:dyDescent="0.35">
      <c r="A10" s="5" t="s">
        <v>17</v>
      </c>
      <c r="B10" s="66">
        <v>4809362</v>
      </c>
      <c r="C10" s="66">
        <v>8469242</v>
      </c>
      <c r="D10" s="66">
        <v>10922204</v>
      </c>
      <c r="E10" s="66">
        <v>15739594</v>
      </c>
      <c r="F10" s="66">
        <v>9618175</v>
      </c>
      <c r="G10" s="66">
        <v>14171886</v>
      </c>
      <c r="H10" s="66">
        <v>18081629</v>
      </c>
      <c r="I10" s="66">
        <v>16740346.5</v>
      </c>
      <c r="J10" s="66">
        <v>3178772.5912828809</v>
      </c>
      <c r="K10" s="66">
        <v>6779864</v>
      </c>
      <c r="L10" s="66">
        <v>8187246</v>
      </c>
      <c r="M10" s="69">
        <v>6533011.4800000004</v>
      </c>
      <c r="N10" s="68">
        <v>4114189.3943028324</v>
      </c>
    </row>
    <row r="11" spans="1:15" x14ac:dyDescent="0.35">
      <c r="A11" s="5" t="s">
        <v>19</v>
      </c>
      <c r="B11" s="66">
        <f>B9+B10</f>
        <v>74294894</v>
      </c>
      <c r="C11" s="66">
        <f t="shared" ref="C11:N11" si="2">C9+C10</f>
        <v>144818239</v>
      </c>
      <c r="D11" s="66">
        <f t="shared" si="2"/>
        <v>250504747</v>
      </c>
      <c r="E11" s="66">
        <f t="shared" si="2"/>
        <v>204679821</v>
      </c>
      <c r="F11" s="66">
        <f t="shared" si="2"/>
        <v>75428186</v>
      </c>
      <c r="G11" s="66">
        <f t="shared" si="2"/>
        <v>168379370</v>
      </c>
      <c r="H11" s="66">
        <f t="shared" si="2"/>
        <v>297671851</v>
      </c>
      <c r="I11" s="66">
        <f t="shared" si="2"/>
        <v>241195188.51178214</v>
      </c>
      <c r="J11" s="66">
        <f t="shared" si="2"/>
        <v>93261725.717646912</v>
      </c>
      <c r="K11" s="66">
        <f t="shared" si="2"/>
        <v>180952180.67000002</v>
      </c>
      <c r="L11" s="66">
        <f t="shared" si="2"/>
        <v>359189914</v>
      </c>
      <c r="M11" s="66">
        <f t="shared" si="2"/>
        <v>299337001.66520923</v>
      </c>
      <c r="N11" s="68">
        <f t="shared" si="2"/>
        <v>139093823.3445535</v>
      </c>
    </row>
    <row r="12" spans="1:15" x14ac:dyDescent="0.35">
      <c r="A12" s="6" t="s">
        <v>20</v>
      </c>
      <c r="B12" s="66">
        <v>-16987761</v>
      </c>
      <c r="C12" s="66">
        <v>-33778735</v>
      </c>
      <c r="D12" s="66">
        <v>-56417064</v>
      </c>
      <c r="E12" s="66">
        <v>-60435257</v>
      </c>
      <c r="F12" s="66">
        <v>-17146115</v>
      </c>
      <c r="G12" s="66">
        <v>-38010752</v>
      </c>
      <c r="H12" s="66">
        <v>-68364417</v>
      </c>
      <c r="I12" s="66">
        <v>-55003107</v>
      </c>
      <c r="J12" s="66">
        <v>-21878421</v>
      </c>
      <c r="K12" s="66">
        <v>-42537870</v>
      </c>
      <c r="L12" s="66">
        <v>-83761605</v>
      </c>
      <c r="M12" s="69">
        <v>-69936066</v>
      </c>
      <c r="N12" s="68">
        <v>-33133570.91</v>
      </c>
    </row>
    <row r="13" spans="1:15" x14ac:dyDescent="0.35">
      <c r="A13" s="6" t="s">
        <v>21</v>
      </c>
      <c r="B13" s="66">
        <v>-1232659</v>
      </c>
      <c r="C13" s="66">
        <v>-756964</v>
      </c>
      <c r="D13" s="66">
        <v>-1039821</v>
      </c>
      <c r="E13" s="66">
        <v>-200616</v>
      </c>
      <c r="F13" s="66">
        <v>-165641</v>
      </c>
      <c r="G13" s="66">
        <v>-767927</v>
      </c>
      <c r="H13" s="66">
        <v>-917386</v>
      </c>
      <c r="I13" s="66">
        <v>-876802</v>
      </c>
      <c r="J13" s="66">
        <v>494793</v>
      </c>
      <c r="K13" s="66">
        <v>1070464</v>
      </c>
      <c r="L13" s="66">
        <v>1750243</v>
      </c>
      <c r="M13" s="69">
        <v>796715</v>
      </c>
      <c r="N13" s="68">
        <v>2038843.7648885101</v>
      </c>
    </row>
    <row r="14" spans="1:15" x14ac:dyDescent="0.35">
      <c r="A14" s="9" t="s">
        <v>22</v>
      </c>
      <c r="B14" s="72">
        <f>B11+B12+B13</f>
        <v>56074474</v>
      </c>
      <c r="C14" s="72">
        <f t="shared" ref="C14:N14" si="3">C11+C12+C13</f>
        <v>110282540</v>
      </c>
      <c r="D14" s="72">
        <f t="shared" si="3"/>
        <v>193047862</v>
      </c>
      <c r="E14" s="72">
        <f t="shared" si="3"/>
        <v>144043948</v>
      </c>
      <c r="F14" s="72">
        <f t="shared" si="3"/>
        <v>58116430</v>
      </c>
      <c r="G14" s="72">
        <f t="shared" si="3"/>
        <v>129600691</v>
      </c>
      <c r="H14" s="72">
        <f t="shared" si="3"/>
        <v>228390048</v>
      </c>
      <c r="I14" s="72">
        <f t="shared" si="3"/>
        <v>185315279.51178214</v>
      </c>
      <c r="J14" s="72">
        <f t="shared" si="3"/>
        <v>71878097.717646912</v>
      </c>
      <c r="K14" s="72">
        <f t="shared" si="3"/>
        <v>139484774.67000002</v>
      </c>
      <c r="L14" s="72">
        <f t="shared" si="3"/>
        <v>277178552</v>
      </c>
      <c r="M14" s="72">
        <f t="shared" si="3"/>
        <v>230197650.66520923</v>
      </c>
      <c r="N14" s="71">
        <f t="shared" si="3"/>
        <v>107999096.19944201</v>
      </c>
    </row>
    <row r="15" spans="1:15" x14ac:dyDescent="0.35">
      <c r="A15" s="6" t="s">
        <v>153</v>
      </c>
      <c r="B15" s="66">
        <v>55397412</v>
      </c>
      <c r="C15" s="66">
        <v>108963903</v>
      </c>
      <c r="D15" s="66">
        <v>190715112</v>
      </c>
      <c r="E15" s="66">
        <v>142387750</v>
      </c>
      <c r="F15" s="66">
        <v>57798316</v>
      </c>
      <c r="G15" s="66">
        <v>128614865</v>
      </c>
      <c r="H15" s="66">
        <v>226004824</v>
      </c>
      <c r="I15" s="66">
        <v>183597951</v>
      </c>
      <c r="J15" s="66">
        <v>71302804.893303201</v>
      </c>
      <c r="K15" s="66">
        <v>138358887</v>
      </c>
      <c r="L15" s="66">
        <v>274726401</v>
      </c>
      <c r="M15" s="69">
        <v>228463668</v>
      </c>
      <c r="N15" s="68">
        <v>107017154</v>
      </c>
    </row>
    <row r="16" spans="1:15" x14ac:dyDescent="0.35">
      <c r="A16" s="6" t="s">
        <v>154</v>
      </c>
      <c r="B16" s="66">
        <v>677062</v>
      </c>
      <c r="C16" s="66">
        <v>1318637</v>
      </c>
      <c r="D16" s="66">
        <v>2332750</v>
      </c>
      <c r="E16" s="66">
        <v>1656198</v>
      </c>
      <c r="F16" s="66">
        <v>318114</v>
      </c>
      <c r="G16" s="66">
        <v>985826</v>
      </c>
      <c r="H16" s="66">
        <v>2385224</v>
      </c>
      <c r="I16" s="66">
        <v>1717328.5117821395</v>
      </c>
      <c r="J16" s="66">
        <v>575292.82434370555</v>
      </c>
      <c r="K16" s="66">
        <v>1125888</v>
      </c>
      <c r="L16" s="66">
        <v>2452151</v>
      </c>
      <c r="M16" s="69">
        <v>1733982.6652092338</v>
      </c>
      <c r="N16" s="68">
        <v>981942.0289156884</v>
      </c>
      <c r="O16" s="4"/>
    </row>
    <row r="17" spans="1:14" x14ac:dyDescent="0.35">
      <c r="A17" s="49" t="s">
        <v>98</v>
      </c>
      <c r="B17" s="74">
        <v>25000</v>
      </c>
      <c r="C17" s="74">
        <v>2920667</v>
      </c>
      <c r="D17" s="75">
        <v>21363462</v>
      </c>
      <c r="E17" s="75">
        <v>33989000</v>
      </c>
      <c r="F17" s="75">
        <v>73025000</v>
      </c>
      <c r="G17" s="75">
        <v>730250000</v>
      </c>
      <c r="H17" s="75">
        <v>730250000</v>
      </c>
      <c r="I17" s="75">
        <v>730250000</v>
      </c>
      <c r="J17" s="75">
        <v>730250000</v>
      </c>
      <c r="K17" s="75">
        <v>730250000</v>
      </c>
      <c r="L17" s="75">
        <v>730250000</v>
      </c>
      <c r="M17" s="74">
        <v>730250000</v>
      </c>
      <c r="N17" s="76">
        <v>730250000</v>
      </c>
    </row>
    <row r="18" spans="1:14" ht="15" thickBot="1" x14ac:dyDescent="0.4">
      <c r="A18" s="32" t="s">
        <v>74</v>
      </c>
      <c r="B18" s="77">
        <v>1994.30684</v>
      </c>
      <c r="C18" s="77">
        <v>36.825362151864624</v>
      </c>
      <c r="D18" s="77">
        <v>8.8317541885299296</v>
      </c>
      <c r="E18" s="77">
        <v>3.9610363647062283</v>
      </c>
      <c r="F18" s="77">
        <v>0.75592716193084564</v>
      </c>
      <c r="G18" s="77">
        <v>0.16550329476206779</v>
      </c>
      <c r="H18" s="77">
        <v>0.29647616843546731</v>
      </c>
      <c r="I18" s="77">
        <v>0.24724120917494008</v>
      </c>
      <c r="J18" s="77">
        <v>9.4780829852790141E-2</v>
      </c>
      <c r="K18" s="77">
        <v>0.17211651489216023</v>
      </c>
      <c r="L18" s="77">
        <v>0.36829424583397846</v>
      </c>
      <c r="M18" s="78">
        <v>0.30227968503937008</v>
      </c>
      <c r="N18" s="79">
        <v>0.14397418007531668</v>
      </c>
    </row>
    <row r="19" spans="1:14" x14ac:dyDescent="0.35">
      <c r="B19" s="4"/>
      <c r="C19" s="4"/>
      <c r="D19" s="4"/>
      <c r="E19" s="4"/>
      <c r="F19" s="4"/>
      <c r="G19" s="4"/>
      <c r="H19" s="4"/>
      <c r="I19" s="4"/>
      <c r="J19" s="4"/>
      <c r="K19" s="4"/>
      <c r="N19" s="4"/>
    </row>
    <row r="20" spans="1:14" ht="15.75" customHeight="1" x14ac:dyDescent="0.35">
      <c r="B20" s="4"/>
      <c r="C20" s="4"/>
      <c r="D20" s="4"/>
      <c r="E20" s="4"/>
      <c r="F20" s="4"/>
      <c r="G20" s="4"/>
      <c r="H20" s="4"/>
      <c r="I20" s="4"/>
      <c r="J20" s="4"/>
      <c r="K20" s="4"/>
      <c r="N20" s="4"/>
    </row>
    <row r="21" spans="1:14" ht="15.75" customHeight="1" thickBot="1" x14ac:dyDescent="0.4">
      <c r="B21" s="4"/>
      <c r="C21" s="4"/>
      <c r="D21" s="4"/>
      <c r="E21" s="4"/>
      <c r="F21" s="4"/>
      <c r="G21" s="4"/>
      <c r="H21" s="4"/>
      <c r="I21" s="4"/>
      <c r="J21" s="4"/>
      <c r="K21" s="4"/>
      <c r="N21" s="4"/>
    </row>
    <row r="22" spans="1:14" ht="15.75" customHeight="1" thickBot="1" x14ac:dyDescent="0.4">
      <c r="A22" s="36" t="s">
        <v>161</v>
      </c>
      <c r="B22" s="99">
        <v>2020</v>
      </c>
      <c r="C22" s="100"/>
      <c r="D22" s="100"/>
      <c r="E22" s="101"/>
      <c r="F22" s="102">
        <v>2021</v>
      </c>
      <c r="G22" s="103"/>
      <c r="H22" s="103"/>
      <c r="I22" s="104"/>
      <c r="J22" s="102">
        <v>2022</v>
      </c>
      <c r="K22" s="103"/>
      <c r="L22" s="103"/>
      <c r="M22" s="104"/>
      <c r="N22" s="3">
        <v>2023</v>
      </c>
    </row>
    <row r="23" spans="1:14" ht="19" thickBot="1" x14ac:dyDescent="0.4">
      <c r="A23" s="46"/>
      <c r="B23" s="1" t="s">
        <v>0</v>
      </c>
      <c r="C23" s="1" t="s">
        <v>1</v>
      </c>
      <c r="D23" s="3" t="s">
        <v>2</v>
      </c>
      <c r="E23" s="3" t="s">
        <v>3</v>
      </c>
      <c r="F23" s="3" t="s">
        <v>0</v>
      </c>
      <c r="G23" s="2" t="s">
        <v>1</v>
      </c>
      <c r="H23" s="3" t="s">
        <v>2</v>
      </c>
      <c r="I23" s="3" t="s">
        <v>3</v>
      </c>
      <c r="J23" s="3" t="s">
        <v>0</v>
      </c>
      <c r="K23" s="3" t="s">
        <v>1</v>
      </c>
      <c r="L23" s="3" t="s">
        <v>2</v>
      </c>
      <c r="M23" s="3" t="s">
        <v>3</v>
      </c>
      <c r="N23" s="3" t="s">
        <v>0</v>
      </c>
    </row>
    <row r="24" spans="1:14" x14ac:dyDescent="0.35">
      <c r="A24" s="5" t="s">
        <v>4</v>
      </c>
      <c r="B24" s="81">
        <f>SUM(B25:B28)</f>
        <v>133855334</v>
      </c>
      <c r="C24" s="81">
        <f t="shared" ref="C24:N24" si="4">SUM(C25:C28)</f>
        <v>270770416</v>
      </c>
      <c r="D24" s="81">
        <f t="shared" si="4"/>
        <v>440052918</v>
      </c>
      <c r="E24" s="81">
        <f t="shared" si="4"/>
        <v>450235443</v>
      </c>
      <c r="F24" s="81">
        <f t="shared" si="4"/>
        <v>134796357</v>
      </c>
      <c r="G24" s="81">
        <f t="shared" si="4"/>
        <v>317106063</v>
      </c>
      <c r="H24" s="81">
        <f t="shared" si="4"/>
        <v>584556016</v>
      </c>
      <c r="I24" s="81">
        <f t="shared" si="4"/>
        <v>602133689</v>
      </c>
      <c r="J24" s="81">
        <f t="shared" si="4"/>
        <v>171659426</v>
      </c>
      <c r="K24" s="81">
        <f t="shared" si="4"/>
        <v>334073883.67000002</v>
      </c>
      <c r="L24" s="81">
        <f t="shared" si="4"/>
        <v>597075703</v>
      </c>
      <c r="M24" s="81">
        <f t="shared" si="4"/>
        <v>617857651</v>
      </c>
      <c r="N24" s="82">
        <f t="shared" si="4"/>
        <v>229808457.72999999</v>
      </c>
    </row>
    <row r="25" spans="1:14" x14ac:dyDescent="0.35">
      <c r="A25" s="6" t="s">
        <v>5</v>
      </c>
      <c r="B25" s="66">
        <v>127759966</v>
      </c>
      <c r="C25" s="66">
        <v>258529334</v>
      </c>
      <c r="D25" s="66">
        <v>426815867</v>
      </c>
      <c r="E25" s="66">
        <v>428903370</v>
      </c>
      <c r="F25" s="66">
        <v>129874002</v>
      </c>
      <c r="G25" s="66">
        <v>305395729</v>
      </c>
      <c r="H25" s="66">
        <v>567254111</v>
      </c>
      <c r="I25" s="66">
        <v>581505393</v>
      </c>
      <c r="J25" s="66">
        <v>165749632</v>
      </c>
      <c r="K25" s="66">
        <v>320708461.57999998</v>
      </c>
      <c r="L25" s="66">
        <v>579151401</v>
      </c>
      <c r="M25" s="69">
        <v>594793073</v>
      </c>
      <c r="N25" s="68">
        <v>220188741.34999999</v>
      </c>
    </row>
    <row r="26" spans="1:14" x14ac:dyDescent="0.35">
      <c r="A26" s="6" t="s">
        <v>6</v>
      </c>
      <c r="B26" s="66">
        <v>2515288</v>
      </c>
      <c r="C26" s="66">
        <v>5029678</v>
      </c>
      <c r="D26" s="66">
        <v>5629420</v>
      </c>
      <c r="E26" s="66">
        <v>5758672</v>
      </c>
      <c r="F26" s="66">
        <v>1389347</v>
      </c>
      <c r="G26" s="66">
        <v>3378780</v>
      </c>
      <c r="H26" s="66">
        <v>6388167</v>
      </c>
      <c r="I26" s="66">
        <v>5903801</v>
      </c>
      <c r="J26" s="66">
        <v>1601747</v>
      </c>
      <c r="K26" s="66">
        <v>3205180.17</v>
      </c>
      <c r="L26" s="66">
        <v>5874006</v>
      </c>
      <c r="M26" s="69">
        <v>5980631</v>
      </c>
      <c r="N26" s="68">
        <v>1966386.65</v>
      </c>
    </row>
    <row r="27" spans="1:14" x14ac:dyDescent="0.35">
      <c r="A27" s="6" t="s">
        <v>7</v>
      </c>
      <c r="B27" s="66">
        <v>260042</v>
      </c>
      <c r="C27" s="66">
        <v>509462</v>
      </c>
      <c r="D27" s="66">
        <v>557442</v>
      </c>
      <c r="E27" s="66">
        <v>558442</v>
      </c>
      <c r="F27" s="66">
        <v>78884</v>
      </c>
      <c r="G27" s="66">
        <v>200278</v>
      </c>
      <c r="H27" s="66">
        <v>237053</v>
      </c>
      <c r="I27" s="66">
        <v>227828</v>
      </c>
      <c r="J27" s="66">
        <v>28259</v>
      </c>
      <c r="K27" s="66">
        <v>66399.16</v>
      </c>
      <c r="L27" s="66">
        <v>108419</v>
      </c>
      <c r="M27" s="69">
        <v>108419</v>
      </c>
      <c r="N27" s="68">
        <v>89780.23</v>
      </c>
    </row>
    <row r="28" spans="1:14" ht="15" thickBot="1" x14ac:dyDescent="0.4">
      <c r="A28" s="25" t="s">
        <v>8</v>
      </c>
      <c r="B28" s="83">
        <v>3320038</v>
      </c>
      <c r="C28" s="83">
        <v>6701942</v>
      </c>
      <c r="D28" s="83">
        <v>7050189</v>
      </c>
      <c r="E28" s="83">
        <v>15014959</v>
      </c>
      <c r="F28" s="83">
        <v>3454124</v>
      </c>
      <c r="G28" s="83">
        <v>8131276</v>
      </c>
      <c r="H28" s="83">
        <v>10676685</v>
      </c>
      <c r="I28" s="83">
        <v>14496667</v>
      </c>
      <c r="J28" s="83">
        <v>4279788</v>
      </c>
      <c r="K28" s="83">
        <v>10093842.76</v>
      </c>
      <c r="L28" s="83">
        <v>11941877</v>
      </c>
      <c r="M28" s="84">
        <v>16975528</v>
      </c>
      <c r="N28" s="85">
        <v>7563549.5</v>
      </c>
    </row>
    <row r="29" spans="1:14" ht="15.75" customHeight="1" x14ac:dyDescent="0.35">
      <c r="B29" s="4"/>
      <c r="C29" s="4"/>
      <c r="D29" s="4"/>
      <c r="E29" s="4"/>
      <c r="F29" s="4"/>
      <c r="G29" s="4"/>
      <c r="H29" s="4"/>
      <c r="I29" s="4"/>
      <c r="J29" s="4"/>
      <c r="K29" s="4"/>
      <c r="N29" s="4"/>
    </row>
    <row r="30" spans="1:14" ht="15.75" customHeight="1" thickBot="1" x14ac:dyDescent="0.4">
      <c r="B30" s="4"/>
      <c r="C30" s="4"/>
      <c r="D30" s="4"/>
      <c r="E30" s="4"/>
      <c r="F30" s="4"/>
      <c r="G30" s="4"/>
      <c r="H30" s="4"/>
      <c r="I30" s="4"/>
      <c r="J30" s="4"/>
      <c r="K30" s="4"/>
      <c r="N30" s="4"/>
    </row>
    <row r="31" spans="1:14" ht="15.75" customHeight="1" thickBot="1" x14ac:dyDescent="0.4">
      <c r="A31" s="36" t="s">
        <v>162</v>
      </c>
      <c r="B31" s="99">
        <v>2020</v>
      </c>
      <c r="C31" s="100"/>
      <c r="D31" s="100"/>
      <c r="E31" s="101"/>
      <c r="F31" s="102">
        <v>2021</v>
      </c>
      <c r="G31" s="103"/>
      <c r="H31" s="103"/>
      <c r="I31" s="104"/>
      <c r="J31" s="102">
        <v>2022</v>
      </c>
      <c r="K31" s="103"/>
      <c r="L31" s="103"/>
      <c r="M31" s="104"/>
      <c r="N31" s="3">
        <v>2023</v>
      </c>
    </row>
    <row r="32" spans="1:14" ht="19" thickBot="1" x14ac:dyDescent="0.4">
      <c r="A32" s="46"/>
      <c r="B32" s="1" t="s">
        <v>0</v>
      </c>
      <c r="C32" s="1" t="s">
        <v>1</v>
      </c>
      <c r="D32" s="3" t="s">
        <v>2</v>
      </c>
      <c r="E32" s="3" t="s">
        <v>3</v>
      </c>
      <c r="F32" s="3" t="s">
        <v>0</v>
      </c>
      <c r="G32" s="2" t="s">
        <v>1</v>
      </c>
      <c r="H32" s="3" t="s">
        <v>2</v>
      </c>
      <c r="I32" s="3" t="s">
        <v>3</v>
      </c>
      <c r="J32" s="3" t="s">
        <v>0</v>
      </c>
      <c r="K32" s="3" t="s">
        <v>1</v>
      </c>
      <c r="L32" s="3" t="s">
        <v>2</v>
      </c>
      <c r="M32" s="3" t="s">
        <v>3</v>
      </c>
      <c r="N32" s="3" t="s">
        <v>0</v>
      </c>
    </row>
    <row r="33" spans="1:14" x14ac:dyDescent="0.35">
      <c r="A33" s="5" t="s">
        <v>9</v>
      </c>
      <c r="B33" s="81">
        <f>SUM(B34:B41)</f>
        <v>-39466995</v>
      </c>
      <c r="C33" s="81">
        <f t="shared" ref="C33:N33" si="5">SUM(C34:C41)</f>
        <v>-82828913</v>
      </c>
      <c r="D33" s="81">
        <f t="shared" si="5"/>
        <v>-122756634</v>
      </c>
      <c r="E33" s="81">
        <f t="shared" si="5"/>
        <v>-156127033</v>
      </c>
      <c r="F33" s="81">
        <f t="shared" si="5"/>
        <v>-44396176</v>
      </c>
      <c r="G33" s="81">
        <f t="shared" si="5"/>
        <v>-89538031</v>
      </c>
      <c r="H33" s="81">
        <f t="shared" si="5"/>
        <v>-137056784</v>
      </c>
      <c r="I33" s="81">
        <f t="shared" si="5"/>
        <v>-176578431.98000002</v>
      </c>
      <c r="J33" s="81">
        <f t="shared" si="5"/>
        <v>-50314536.632437229</v>
      </c>
      <c r="K33" s="81">
        <f t="shared" si="5"/>
        <v>-99356702</v>
      </c>
      <c r="L33" s="81">
        <f t="shared" si="5"/>
        <v>-153833443</v>
      </c>
      <c r="M33" s="81">
        <f t="shared" si="5"/>
        <v>-201394039.81479079</v>
      </c>
      <c r="N33" s="82">
        <f t="shared" si="5"/>
        <v>-55689513.685830623</v>
      </c>
    </row>
    <row r="34" spans="1:14" x14ac:dyDescent="0.35">
      <c r="A34" s="6" t="s">
        <v>82</v>
      </c>
      <c r="B34" s="66">
        <v>-16309152</v>
      </c>
      <c r="C34" s="66">
        <v>-32941856</v>
      </c>
      <c r="D34" s="66">
        <v>-49407566</v>
      </c>
      <c r="E34" s="66">
        <v>-63181111</v>
      </c>
      <c r="F34" s="66">
        <v>-16847649</v>
      </c>
      <c r="G34" s="66">
        <v>-34252908</v>
      </c>
      <c r="H34" s="66">
        <v>-51501254</v>
      </c>
      <c r="I34" s="66">
        <v>-66269606</v>
      </c>
      <c r="J34" s="66">
        <v>-17782208</v>
      </c>
      <c r="K34" s="66">
        <v>-36889335</v>
      </c>
      <c r="L34" s="66">
        <v>-56500657</v>
      </c>
      <c r="M34" s="69">
        <v>-74647334.489999995</v>
      </c>
      <c r="N34" s="68">
        <v>-19877436</v>
      </c>
    </row>
    <row r="35" spans="1:14" x14ac:dyDescent="0.35">
      <c r="A35" s="6" t="s">
        <v>10</v>
      </c>
      <c r="B35" s="66">
        <v>-9153964</v>
      </c>
      <c r="C35" s="66">
        <v>-19336631</v>
      </c>
      <c r="D35" s="66">
        <v>-29989265</v>
      </c>
      <c r="E35" s="66">
        <v>-41041212</v>
      </c>
      <c r="F35" s="66">
        <v>-10954654</v>
      </c>
      <c r="G35" s="66">
        <v>-22758799</v>
      </c>
      <c r="H35" s="66">
        <v>-35148901</v>
      </c>
      <c r="I35" s="66">
        <v>-47633631</v>
      </c>
      <c r="J35" s="66">
        <v>-12509638.4</v>
      </c>
      <c r="K35" s="66">
        <v>-25155038</v>
      </c>
      <c r="L35" s="66">
        <v>-38127911</v>
      </c>
      <c r="M35" s="69">
        <v>-49777691</v>
      </c>
      <c r="N35" s="68">
        <v>-11275956.7383934</v>
      </c>
    </row>
    <row r="36" spans="1:14" x14ac:dyDescent="0.35">
      <c r="A36" s="6" t="s">
        <v>83</v>
      </c>
      <c r="B36" s="66">
        <v>-8433169</v>
      </c>
      <c r="C36" s="66">
        <v>-14700120</v>
      </c>
      <c r="D36" s="66">
        <v>-20643966</v>
      </c>
      <c r="E36" s="66">
        <v>-26095914</v>
      </c>
      <c r="F36" s="66">
        <v>-9862630</v>
      </c>
      <c r="G36" s="66">
        <v>-18437791</v>
      </c>
      <c r="H36" s="66">
        <v>-28284864</v>
      </c>
      <c r="I36" s="66">
        <v>-35968801.980000004</v>
      </c>
      <c r="J36" s="66">
        <v>-9916684.6799999997</v>
      </c>
      <c r="K36" s="66">
        <v>-17463058</v>
      </c>
      <c r="L36" s="66">
        <v>-27832988</v>
      </c>
      <c r="M36" s="69">
        <v>-34578418</v>
      </c>
      <c r="N36" s="68">
        <v>-11311741.529999999</v>
      </c>
    </row>
    <row r="37" spans="1:14" x14ac:dyDescent="0.35">
      <c r="A37" s="6" t="s">
        <v>84</v>
      </c>
      <c r="B37" s="66">
        <v>-166074</v>
      </c>
      <c r="C37" s="66">
        <v>-5351430</v>
      </c>
      <c r="D37" s="66">
        <v>-8662743</v>
      </c>
      <c r="E37" s="66">
        <v>-7886390</v>
      </c>
      <c r="F37" s="66">
        <v>-2104966</v>
      </c>
      <c r="G37" s="66">
        <v>-5426694</v>
      </c>
      <c r="H37" s="66">
        <v>-10425221</v>
      </c>
      <c r="I37" s="66">
        <v>-10680049</v>
      </c>
      <c r="J37" s="66">
        <v>-3119565</v>
      </c>
      <c r="K37" s="66">
        <v>-6291547</v>
      </c>
      <c r="L37" s="66">
        <v>-11056618</v>
      </c>
      <c r="M37" s="69">
        <v>-11251289</v>
      </c>
      <c r="N37" s="68">
        <v>-4186484.01</v>
      </c>
    </row>
    <row r="38" spans="1:14" x14ac:dyDescent="0.35">
      <c r="A38" s="6" t="s">
        <v>112</v>
      </c>
      <c r="B38" s="66">
        <v>-2281241</v>
      </c>
      <c r="C38" s="66">
        <v>-4636516</v>
      </c>
      <c r="D38" s="66">
        <v>-6050450</v>
      </c>
      <c r="E38" s="66">
        <v>-7628182</v>
      </c>
      <c r="F38" s="66">
        <v>-2031268</v>
      </c>
      <c r="G38" s="66">
        <v>-4171331</v>
      </c>
      <c r="H38" s="66">
        <v>-5848893</v>
      </c>
      <c r="I38" s="66">
        <v>-8665992</v>
      </c>
      <c r="J38" s="66">
        <v>-2582455</v>
      </c>
      <c r="K38" s="66">
        <v>-4609695</v>
      </c>
      <c r="L38" s="66">
        <v>-6192197</v>
      </c>
      <c r="M38" s="69">
        <v>-8837408</v>
      </c>
      <c r="N38" s="68">
        <v>-2891186.43</v>
      </c>
    </row>
    <row r="39" spans="1:14" x14ac:dyDescent="0.35">
      <c r="A39" s="6" t="s">
        <v>111</v>
      </c>
      <c r="B39" s="66">
        <v>-194315</v>
      </c>
      <c r="C39" s="66">
        <v>-387926</v>
      </c>
      <c r="D39" s="66">
        <v>-583335</v>
      </c>
      <c r="E39" s="66">
        <v>-779212</v>
      </c>
      <c r="F39" s="66">
        <v>-194315</v>
      </c>
      <c r="G39" s="66">
        <v>-386596</v>
      </c>
      <c r="H39" s="66">
        <v>-582473</v>
      </c>
      <c r="I39" s="66">
        <v>-778351</v>
      </c>
      <c r="J39" s="66">
        <v>-194079.71</v>
      </c>
      <c r="K39" s="66">
        <v>-386360.6076046098</v>
      </c>
      <c r="L39" s="66">
        <v>-582258.64264645986</v>
      </c>
      <c r="M39" s="69">
        <v>-778116</v>
      </c>
      <c r="N39" s="68">
        <v>-194079.71</v>
      </c>
    </row>
    <row r="40" spans="1:14" x14ac:dyDescent="0.35">
      <c r="A40" s="44" t="s">
        <v>121</v>
      </c>
      <c r="B40" s="66">
        <v>0</v>
      </c>
      <c r="C40" s="66">
        <v>0</v>
      </c>
      <c r="D40" s="66">
        <v>0</v>
      </c>
      <c r="E40" s="66">
        <v>0</v>
      </c>
      <c r="F40" s="66">
        <v>0</v>
      </c>
      <c r="G40" s="66">
        <v>0</v>
      </c>
      <c r="H40" s="66">
        <v>0</v>
      </c>
      <c r="I40" s="66">
        <v>0</v>
      </c>
      <c r="J40" s="66">
        <v>-2383962.8424372301</v>
      </c>
      <c r="K40" s="66">
        <v>-4939880.3923953902</v>
      </c>
      <c r="L40" s="66">
        <v>-7409800.3573535401</v>
      </c>
      <c r="M40" s="86">
        <v>-9879740.3247907795</v>
      </c>
      <c r="N40" s="68">
        <v>-2469939.2674372299</v>
      </c>
    </row>
    <row r="41" spans="1:14" ht="15" thickBot="1" x14ac:dyDescent="0.4">
      <c r="A41" s="25" t="s">
        <v>85</v>
      </c>
      <c r="B41" s="83">
        <v>-2929080</v>
      </c>
      <c r="C41" s="83">
        <v>-5474434</v>
      </c>
      <c r="D41" s="83">
        <v>-7419309</v>
      </c>
      <c r="E41" s="83">
        <v>-9515012</v>
      </c>
      <c r="F41" s="83">
        <v>-2400694</v>
      </c>
      <c r="G41" s="83">
        <v>-4103912</v>
      </c>
      <c r="H41" s="83">
        <v>-5265178</v>
      </c>
      <c r="I41" s="83">
        <v>-6582001</v>
      </c>
      <c r="J41" s="83">
        <v>-1825943</v>
      </c>
      <c r="K41" s="83">
        <v>-3621788</v>
      </c>
      <c r="L41" s="83">
        <v>-6131013</v>
      </c>
      <c r="M41" s="84">
        <v>-11644043</v>
      </c>
      <c r="N41" s="85">
        <v>-3482690</v>
      </c>
    </row>
    <row r="42" spans="1:14" ht="15.75" customHeight="1" x14ac:dyDescent="0.35"/>
    <row r="43" spans="1:14" ht="15.75" customHeight="1" thickBot="1" x14ac:dyDescent="0.4"/>
    <row r="44" spans="1:14" ht="19" thickBot="1" x14ac:dyDescent="0.4">
      <c r="A44" s="36" t="s">
        <v>163</v>
      </c>
      <c r="B44" s="99">
        <v>2020</v>
      </c>
      <c r="C44" s="100"/>
      <c r="D44" s="100"/>
      <c r="E44" s="101"/>
      <c r="F44" s="102">
        <v>2021</v>
      </c>
      <c r="G44" s="103"/>
      <c r="H44" s="103"/>
      <c r="I44" s="104"/>
      <c r="J44" s="102">
        <v>2022</v>
      </c>
      <c r="K44" s="103"/>
      <c r="L44" s="103"/>
      <c r="M44" s="104"/>
      <c r="N44" s="3">
        <v>2023</v>
      </c>
    </row>
    <row r="45" spans="1:14" ht="19" thickBot="1" x14ac:dyDescent="0.4">
      <c r="A45" s="47"/>
      <c r="B45" s="22" t="s">
        <v>0</v>
      </c>
      <c r="C45" s="22" t="s">
        <v>1</v>
      </c>
      <c r="D45" s="23" t="s">
        <v>2</v>
      </c>
      <c r="E45" s="23" t="s">
        <v>3</v>
      </c>
      <c r="F45" s="23" t="s">
        <v>0</v>
      </c>
      <c r="G45" s="24" t="s">
        <v>1</v>
      </c>
      <c r="H45" s="23" t="s">
        <v>2</v>
      </c>
      <c r="I45" s="23" t="s">
        <v>3</v>
      </c>
      <c r="J45" s="23" t="s">
        <v>0</v>
      </c>
      <c r="K45" s="23" t="s">
        <v>1</v>
      </c>
      <c r="L45" s="23" t="s">
        <v>2</v>
      </c>
      <c r="M45" s="23" t="s">
        <v>3</v>
      </c>
      <c r="N45" s="23" t="s">
        <v>0</v>
      </c>
    </row>
    <row r="46" spans="1:14" x14ac:dyDescent="0.35">
      <c r="A46" s="26" t="s">
        <v>12</v>
      </c>
      <c r="B46" s="87">
        <f>SUM(B47:B65)</f>
        <v>-25815439</v>
      </c>
      <c r="C46" s="87">
        <f t="shared" ref="C46:N46" si="6">SUM(C47:C65)</f>
        <v>-53321904</v>
      </c>
      <c r="D46" s="87">
        <f t="shared" si="6"/>
        <v>-79852065</v>
      </c>
      <c r="E46" s="87">
        <f t="shared" si="6"/>
        <v>-106437997</v>
      </c>
      <c r="F46" s="87">
        <f t="shared" si="6"/>
        <v>-32712990</v>
      </c>
      <c r="G46" s="87">
        <f t="shared" si="6"/>
        <v>-82038121</v>
      </c>
      <c r="H46" s="87">
        <f t="shared" si="6"/>
        <v>-177373052</v>
      </c>
      <c r="I46" s="87">
        <f t="shared" si="6"/>
        <v>-211740855.50821784</v>
      </c>
      <c r="J46" s="87">
        <f t="shared" si="6"/>
        <v>-32173786.741198737</v>
      </c>
      <c r="K46" s="87">
        <f t="shared" si="6"/>
        <v>-62360157</v>
      </c>
      <c r="L46" s="87">
        <f t="shared" si="6"/>
        <v>-95176640</v>
      </c>
      <c r="M46" s="87">
        <f t="shared" si="6"/>
        <v>-127142058.48999999</v>
      </c>
      <c r="N46" s="82">
        <f t="shared" si="6"/>
        <v>-39979225.633918695</v>
      </c>
    </row>
    <row r="47" spans="1:14" x14ac:dyDescent="0.35">
      <c r="A47" s="27" t="s">
        <v>114</v>
      </c>
      <c r="B47" s="66">
        <v>0</v>
      </c>
      <c r="C47" s="66">
        <v>0</v>
      </c>
      <c r="D47" s="66">
        <v>0</v>
      </c>
      <c r="E47" s="66">
        <v>0</v>
      </c>
      <c r="F47" s="66">
        <v>0</v>
      </c>
      <c r="G47" s="66">
        <v>-12463167</v>
      </c>
      <c r="H47" s="66">
        <v>-74226261</v>
      </c>
      <c r="I47" s="66">
        <v>-74445385.489999995</v>
      </c>
      <c r="J47" s="66">
        <v>0</v>
      </c>
      <c r="K47" s="66">
        <v>0</v>
      </c>
      <c r="L47" s="66">
        <v>0</v>
      </c>
      <c r="M47" s="69">
        <v>0</v>
      </c>
      <c r="N47" s="68">
        <v>0</v>
      </c>
    </row>
    <row r="48" spans="1:14" x14ac:dyDescent="0.35">
      <c r="A48" s="27" t="s">
        <v>113</v>
      </c>
      <c r="B48" s="66">
        <v>0</v>
      </c>
      <c r="C48" s="66">
        <v>0</v>
      </c>
      <c r="D48" s="66">
        <v>0</v>
      </c>
      <c r="E48" s="66">
        <v>0</v>
      </c>
      <c r="F48" s="66">
        <v>0</v>
      </c>
      <c r="G48" s="66">
        <v>-3300000</v>
      </c>
      <c r="H48" s="66">
        <v>-5500000</v>
      </c>
      <c r="I48" s="66">
        <v>-6600000</v>
      </c>
      <c r="J48" s="66">
        <v>-1100000</v>
      </c>
      <c r="K48" s="66">
        <v>-2410000</v>
      </c>
      <c r="L48" s="66">
        <v>-4720000</v>
      </c>
      <c r="M48" s="69">
        <v>-5500000</v>
      </c>
      <c r="N48" s="68">
        <v>-2410000</v>
      </c>
    </row>
    <row r="49" spans="1:14" x14ac:dyDescent="0.35">
      <c r="A49" s="27" t="s">
        <v>82</v>
      </c>
      <c r="B49" s="66">
        <v>-9664256</v>
      </c>
      <c r="C49" s="66">
        <v>-20911200</v>
      </c>
      <c r="D49" s="66">
        <v>-31519033</v>
      </c>
      <c r="E49" s="66">
        <v>-42167235</v>
      </c>
      <c r="F49" s="66">
        <v>-11070602</v>
      </c>
      <c r="G49" s="66">
        <v>-22201660</v>
      </c>
      <c r="H49" s="66">
        <v>-32418813</v>
      </c>
      <c r="I49" s="66">
        <v>-43297056.329905897</v>
      </c>
      <c r="J49" s="66">
        <v>-11159148.869402399</v>
      </c>
      <c r="K49" s="66">
        <v>-22361691</v>
      </c>
      <c r="L49" s="66">
        <v>-33859150</v>
      </c>
      <c r="M49" s="69">
        <v>-45864789</v>
      </c>
      <c r="N49" s="68">
        <v>-12834039</v>
      </c>
    </row>
    <row r="50" spans="1:14" x14ac:dyDescent="0.35">
      <c r="A50" s="27" t="s">
        <v>86</v>
      </c>
      <c r="B50" s="66">
        <v>-3278638</v>
      </c>
      <c r="C50" s="66">
        <v>-5648273</v>
      </c>
      <c r="D50" s="66">
        <v>-8241410</v>
      </c>
      <c r="E50" s="66">
        <v>-11725888</v>
      </c>
      <c r="F50" s="66">
        <v>-1941331</v>
      </c>
      <c r="G50" s="66">
        <v>-3810863</v>
      </c>
      <c r="H50" s="66">
        <v>-6168814</v>
      </c>
      <c r="I50" s="66">
        <v>-10707555.7403889</v>
      </c>
      <c r="J50" s="66">
        <v>-1893124.66666667</v>
      </c>
      <c r="K50" s="66">
        <v>-4156690</v>
      </c>
      <c r="L50" s="66">
        <v>-7445531</v>
      </c>
      <c r="M50" s="69">
        <v>-10466119</v>
      </c>
      <c r="N50" s="68">
        <v>-2743158</v>
      </c>
    </row>
    <row r="51" spans="1:14" x14ac:dyDescent="0.35">
      <c r="A51" s="27" t="s">
        <v>117</v>
      </c>
      <c r="B51" s="66">
        <v>-1300466</v>
      </c>
      <c r="C51" s="66">
        <v>-1997206</v>
      </c>
      <c r="D51" s="66">
        <v>-2792730</v>
      </c>
      <c r="E51" s="66">
        <v>-6058054</v>
      </c>
      <c r="F51" s="66">
        <v>-1920534</v>
      </c>
      <c r="G51" s="66">
        <v>-3688109</v>
      </c>
      <c r="H51" s="66">
        <v>-4838348</v>
      </c>
      <c r="I51" s="66">
        <v>-6961305</v>
      </c>
      <c r="J51" s="66">
        <v>-3558386.45</v>
      </c>
      <c r="K51" s="66">
        <v>-4819430</v>
      </c>
      <c r="L51" s="66">
        <v>-6087215</v>
      </c>
      <c r="M51" s="69">
        <v>-8515032</v>
      </c>
      <c r="N51" s="68">
        <v>-2791677.81</v>
      </c>
    </row>
    <row r="52" spans="1:14" x14ac:dyDescent="0.35">
      <c r="A52" s="27" t="s">
        <v>87</v>
      </c>
      <c r="B52" s="66">
        <v>-2191626</v>
      </c>
      <c r="C52" s="66">
        <v>-4516020</v>
      </c>
      <c r="D52" s="66">
        <v>-6989554</v>
      </c>
      <c r="E52" s="66">
        <v>-9977131</v>
      </c>
      <c r="F52" s="66">
        <v>-2685423</v>
      </c>
      <c r="G52" s="66">
        <v>-5435605</v>
      </c>
      <c r="H52" s="66">
        <v>-8136198</v>
      </c>
      <c r="I52" s="66">
        <v>-11711483.809999999</v>
      </c>
      <c r="J52" s="66">
        <v>-2699876.34</v>
      </c>
      <c r="K52" s="66">
        <v>-5203586</v>
      </c>
      <c r="L52" s="66">
        <v>-7690405</v>
      </c>
      <c r="M52" s="69">
        <v>-10068311</v>
      </c>
      <c r="N52" s="68">
        <v>-2604639.77</v>
      </c>
    </row>
    <row r="53" spans="1:14" x14ac:dyDescent="0.35">
      <c r="A53" s="27" t="s">
        <v>88</v>
      </c>
      <c r="B53" s="66">
        <v>-1377047</v>
      </c>
      <c r="C53" s="66">
        <v>-2754095</v>
      </c>
      <c r="D53" s="66">
        <v>-4131142</v>
      </c>
      <c r="E53" s="66">
        <v>-5508189</v>
      </c>
      <c r="F53" s="66">
        <v>-3734142</v>
      </c>
      <c r="G53" s="66">
        <v>-7468283</v>
      </c>
      <c r="H53" s="66">
        <v>-11202425</v>
      </c>
      <c r="I53" s="66">
        <v>-14936566.5277489</v>
      </c>
      <c r="J53" s="66">
        <v>-3734142</v>
      </c>
      <c r="K53" s="66">
        <v>-7468284</v>
      </c>
      <c r="L53" s="66">
        <v>-11202424</v>
      </c>
      <c r="M53" s="69">
        <v>-14936562</v>
      </c>
      <c r="N53" s="68">
        <v>-3734137.3265099502</v>
      </c>
    </row>
    <row r="54" spans="1:14" x14ac:dyDescent="0.35">
      <c r="A54" s="27" t="s">
        <v>89</v>
      </c>
      <c r="B54" s="66">
        <v>-958522</v>
      </c>
      <c r="C54" s="66">
        <v>-1835456</v>
      </c>
      <c r="D54" s="66">
        <v>-2664192</v>
      </c>
      <c r="E54" s="66">
        <v>-4549338</v>
      </c>
      <c r="F54" s="66">
        <v>-1609270</v>
      </c>
      <c r="G54" s="66">
        <v>-3236852</v>
      </c>
      <c r="H54" s="66">
        <v>-4930975</v>
      </c>
      <c r="I54" s="66">
        <v>-6641053.6337920399</v>
      </c>
      <c r="J54" s="66">
        <v>-1588095</v>
      </c>
      <c r="K54" s="66">
        <v>-3386885</v>
      </c>
      <c r="L54" s="66">
        <v>-5345385</v>
      </c>
      <c r="M54" s="69">
        <v>-7256231.4900000002</v>
      </c>
      <c r="N54" s="68">
        <v>-1907285.5102087499</v>
      </c>
    </row>
    <row r="55" spans="1:14" x14ac:dyDescent="0.35">
      <c r="A55" s="27" t="s">
        <v>90</v>
      </c>
      <c r="B55" s="66">
        <v>-571850</v>
      </c>
      <c r="C55" s="66">
        <v>-1554222</v>
      </c>
      <c r="D55" s="66">
        <v>-1827159</v>
      </c>
      <c r="E55" s="66">
        <v>-2816627</v>
      </c>
      <c r="F55" s="66">
        <v>-971907</v>
      </c>
      <c r="G55" s="66">
        <v>-3814739</v>
      </c>
      <c r="H55" s="66">
        <v>-2637616</v>
      </c>
      <c r="I55" s="66">
        <v>-3361976.51</v>
      </c>
      <c r="J55" s="66">
        <v>-930389.51</v>
      </c>
      <c r="K55" s="66">
        <v>-1815164</v>
      </c>
      <c r="L55" s="66">
        <v>-2881859</v>
      </c>
      <c r="M55" s="69">
        <v>-4023350</v>
      </c>
      <c r="N55" s="68">
        <v>-1604286.085</v>
      </c>
    </row>
    <row r="56" spans="1:14" x14ac:dyDescent="0.35">
      <c r="A56" s="27" t="s">
        <v>91</v>
      </c>
      <c r="B56" s="66">
        <v>-658917</v>
      </c>
      <c r="C56" s="66">
        <v>-1267661</v>
      </c>
      <c r="D56" s="66">
        <v>-1852628</v>
      </c>
      <c r="E56" s="66">
        <v>-2367155</v>
      </c>
      <c r="F56" s="66">
        <v>-3152683</v>
      </c>
      <c r="G56" s="66">
        <v>-6460781</v>
      </c>
      <c r="H56" s="66">
        <v>-9770513</v>
      </c>
      <c r="I56" s="66">
        <v>-13315647</v>
      </c>
      <c r="J56" s="66">
        <v>-771030</v>
      </c>
      <c r="K56" s="66">
        <v>-1242335</v>
      </c>
      <c r="L56" s="66">
        <v>-1339895</v>
      </c>
      <c r="M56" s="69">
        <v>-2124040</v>
      </c>
      <c r="N56" s="68">
        <v>-643538</v>
      </c>
    </row>
    <row r="57" spans="1:14" x14ac:dyDescent="0.35">
      <c r="A57" s="27" t="s">
        <v>92</v>
      </c>
      <c r="B57" s="66">
        <v>-478668</v>
      </c>
      <c r="C57" s="66">
        <v>-1142118</v>
      </c>
      <c r="D57" s="66">
        <v>-1920195</v>
      </c>
      <c r="E57" s="66">
        <v>-2294701</v>
      </c>
      <c r="F57" s="66">
        <v>-1027121</v>
      </c>
      <c r="G57" s="66">
        <v>-1774923</v>
      </c>
      <c r="H57" s="66">
        <v>-2779373</v>
      </c>
      <c r="I57" s="66">
        <v>-3811282.97</v>
      </c>
      <c r="J57" s="66">
        <v>-1058834.68</v>
      </c>
      <c r="K57" s="66">
        <v>-1610820</v>
      </c>
      <c r="L57" s="66">
        <v>-2315245</v>
      </c>
      <c r="M57" s="69">
        <v>-3036866</v>
      </c>
      <c r="N57" s="68">
        <v>-776687.01</v>
      </c>
    </row>
    <row r="58" spans="1:14" x14ac:dyDescent="0.35">
      <c r="A58" s="27" t="s">
        <v>10</v>
      </c>
      <c r="B58" s="66">
        <v>-148540</v>
      </c>
      <c r="C58" s="66">
        <v>-340841</v>
      </c>
      <c r="D58" s="66">
        <v>-575438</v>
      </c>
      <c r="E58" s="66">
        <v>-845639</v>
      </c>
      <c r="F58" s="66">
        <v>-270275</v>
      </c>
      <c r="G58" s="66">
        <v>-517543</v>
      </c>
      <c r="H58" s="66">
        <v>-757517</v>
      </c>
      <c r="I58" s="66">
        <v>-994477.08152777702</v>
      </c>
      <c r="J58" s="66">
        <v>-222795.72513888901</v>
      </c>
      <c r="K58" s="66">
        <v>-480509</v>
      </c>
      <c r="L58" s="66">
        <v>-772816</v>
      </c>
      <c r="M58" s="69">
        <v>-1287039</v>
      </c>
      <c r="N58" s="68">
        <v>-648340.62219999998</v>
      </c>
    </row>
    <row r="59" spans="1:14" x14ac:dyDescent="0.35">
      <c r="A59" s="27" t="s">
        <v>158</v>
      </c>
      <c r="B59" s="66">
        <v>0</v>
      </c>
      <c r="C59" s="66">
        <v>0</v>
      </c>
      <c r="D59" s="66">
        <v>0</v>
      </c>
      <c r="E59" s="66">
        <v>0</v>
      </c>
      <c r="F59" s="66">
        <v>0</v>
      </c>
      <c r="G59" s="66">
        <v>0</v>
      </c>
      <c r="H59" s="66">
        <v>0</v>
      </c>
      <c r="I59" s="66">
        <v>0</v>
      </c>
      <c r="J59" s="66">
        <v>0</v>
      </c>
      <c r="K59" s="66">
        <v>0</v>
      </c>
      <c r="L59" s="66">
        <v>0</v>
      </c>
      <c r="M59" s="66">
        <v>0</v>
      </c>
      <c r="N59" s="68">
        <v>-2104141</v>
      </c>
    </row>
    <row r="60" spans="1:14" x14ac:dyDescent="0.35">
      <c r="A60" s="27" t="s">
        <v>93</v>
      </c>
      <c r="B60" s="66">
        <v>-24375</v>
      </c>
      <c r="C60" s="66">
        <v>-48750</v>
      </c>
      <c r="D60" s="66">
        <v>-73125</v>
      </c>
      <c r="E60" s="66">
        <v>-73125</v>
      </c>
      <c r="F60" s="66">
        <v>0</v>
      </c>
      <c r="G60" s="66">
        <v>0</v>
      </c>
      <c r="H60" s="66">
        <v>0</v>
      </c>
      <c r="I60" s="66">
        <v>0</v>
      </c>
      <c r="J60" s="66">
        <v>0</v>
      </c>
      <c r="K60" s="66">
        <v>0</v>
      </c>
      <c r="L60" s="66">
        <v>0</v>
      </c>
      <c r="M60" s="69">
        <v>0</v>
      </c>
      <c r="N60" s="68">
        <v>0</v>
      </c>
    </row>
    <row r="61" spans="1:14" x14ac:dyDescent="0.35">
      <c r="A61" s="27" t="s">
        <v>94</v>
      </c>
      <c r="B61" s="66">
        <v>0</v>
      </c>
      <c r="C61" s="66">
        <v>0</v>
      </c>
      <c r="D61" s="66">
        <v>0</v>
      </c>
      <c r="E61" s="66">
        <v>-22270</v>
      </c>
      <c r="F61" s="66">
        <v>0</v>
      </c>
      <c r="G61" s="66">
        <v>0</v>
      </c>
      <c r="H61" s="66">
        <v>0</v>
      </c>
      <c r="I61" s="66">
        <v>0</v>
      </c>
      <c r="J61" s="66">
        <v>0</v>
      </c>
      <c r="K61" s="66">
        <v>0</v>
      </c>
      <c r="L61" s="66">
        <v>0</v>
      </c>
      <c r="M61" s="69">
        <v>0</v>
      </c>
      <c r="N61" s="68">
        <v>0</v>
      </c>
    </row>
    <row r="62" spans="1:14" x14ac:dyDescent="0.35">
      <c r="A62" s="27" t="s">
        <v>115</v>
      </c>
      <c r="B62" s="66">
        <v>0</v>
      </c>
      <c r="C62" s="66">
        <v>0</v>
      </c>
      <c r="D62" s="66">
        <v>0</v>
      </c>
      <c r="E62" s="66">
        <v>0</v>
      </c>
      <c r="F62" s="66">
        <v>0</v>
      </c>
      <c r="G62" s="66">
        <v>0</v>
      </c>
      <c r="H62" s="66">
        <v>0</v>
      </c>
      <c r="I62" s="66">
        <v>0</v>
      </c>
      <c r="J62" s="66">
        <v>0</v>
      </c>
      <c r="K62" s="66">
        <v>0</v>
      </c>
      <c r="L62" s="66">
        <v>0</v>
      </c>
      <c r="M62" s="69">
        <v>0</v>
      </c>
      <c r="N62" s="68">
        <v>0</v>
      </c>
    </row>
    <row r="63" spans="1:14" x14ac:dyDescent="0.35">
      <c r="A63" s="6" t="s">
        <v>95</v>
      </c>
      <c r="B63" s="66">
        <v>-1603129</v>
      </c>
      <c r="C63" s="66">
        <v>-2798129</v>
      </c>
      <c r="D63" s="66">
        <v>-3668129</v>
      </c>
      <c r="E63" s="66">
        <v>-4588129</v>
      </c>
      <c r="F63" s="66">
        <v>-745000</v>
      </c>
      <c r="G63" s="66">
        <v>-926525</v>
      </c>
      <c r="H63" s="66">
        <v>-926525</v>
      </c>
      <c r="I63" s="66">
        <v>-926525</v>
      </c>
      <c r="J63" s="66">
        <v>0</v>
      </c>
      <c r="K63" s="66">
        <v>0</v>
      </c>
      <c r="L63" s="66">
        <v>0</v>
      </c>
      <c r="M63" s="69">
        <v>0</v>
      </c>
      <c r="N63" s="68">
        <v>0</v>
      </c>
    </row>
    <row r="64" spans="1:14" x14ac:dyDescent="0.35">
      <c r="A64" s="27" t="s">
        <v>116</v>
      </c>
      <c r="B64" s="66">
        <v>0</v>
      </c>
      <c r="C64" s="66">
        <v>0</v>
      </c>
      <c r="D64" s="66">
        <v>0</v>
      </c>
      <c r="E64" s="66">
        <v>0</v>
      </c>
      <c r="F64" s="66">
        <v>0</v>
      </c>
      <c r="G64" s="66">
        <v>0</v>
      </c>
      <c r="H64" s="66">
        <v>0</v>
      </c>
      <c r="I64" s="66">
        <v>0</v>
      </c>
      <c r="J64" s="66">
        <v>0</v>
      </c>
      <c r="K64" s="66">
        <v>0</v>
      </c>
      <c r="L64" s="66">
        <v>0</v>
      </c>
      <c r="M64" s="69">
        <v>0</v>
      </c>
      <c r="N64" s="68">
        <v>0</v>
      </c>
    </row>
    <row r="65" spans="1:14" ht="15.75" customHeight="1" thickBot="1" x14ac:dyDescent="0.4">
      <c r="A65" s="28" t="s">
        <v>85</v>
      </c>
      <c r="B65" s="83">
        <v>-3559405</v>
      </c>
      <c r="C65" s="83">
        <v>-8507933</v>
      </c>
      <c r="D65" s="83">
        <v>-13597330</v>
      </c>
      <c r="E65" s="83">
        <v>-13444516</v>
      </c>
      <c r="F65" s="83">
        <v>-3584702</v>
      </c>
      <c r="G65" s="83">
        <v>-6939071</v>
      </c>
      <c r="H65" s="83">
        <v>-13079674</v>
      </c>
      <c r="I65" s="83">
        <v>-14030540.414854329</v>
      </c>
      <c r="J65" s="83">
        <v>-3457963.4999907799</v>
      </c>
      <c r="K65" s="83">
        <v>-7404763</v>
      </c>
      <c r="L65" s="83">
        <v>-11516715</v>
      </c>
      <c r="M65" s="84">
        <v>-14063719</v>
      </c>
      <c r="N65" s="85">
        <v>-5177295.4999999898</v>
      </c>
    </row>
    <row r="66" spans="1:14" ht="15.75" customHeight="1" x14ac:dyDescent="0.35"/>
    <row r="67" spans="1:14" ht="15" thickBot="1" x14ac:dyDescent="0.4"/>
    <row r="68" spans="1:14" ht="19" thickBot="1" x14ac:dyDescent="0.4">
      <c r="A68" s="36" t="s">
        <v>164</v>
      </c>
      <c r="B68" s="99">
        <v>2020</v>
      </c>
      <c r="C68" s="100"/>
      <c r="D68" s="100"/>
      <c r="E68" s="101"/>
      <c r="F68" s="102">
        <v>2021</v>
      </c>
      <c r="G68" s="103"/>
      <c r="H68" s="103"/>
      <c r="I68" s="104"/>
      <c r="J68" s="102">
        <v>2022</v>
      </c>
      <c r="K68" s="103"/>
      <c r="L68" s="103"/>
      <c r="M68" s="104"/>
      <c r="N68" s="3">
        <v>2023</v>
      </c>
    </row>
    <row r="69" spans="1:14" ht="19" thickBot="1" x14ac:dyDescent="0.4">
      <c r="A69" s="47"/>
      <c r="B69" s="22" t="s">
        <v>0</v>
      </c>
      <c r="C69" s="22" t="s">
        <v>1</v>
      </c>
      <c r="D69" s="23" t="s">
        <v>2</v>
      </c>
      <c r="E69" s="23" t="s">
        <v>3</v>
      </c>
      <c r="F69" s="23" t="s">
        <v>0</v>
      </c>
      <c r="G69" s="24" t="s">
        <v>1</v>
      </c>
      <c r="H69" s="23" t="s">
        <v>2</v>
      </c>
      <c r="I69" s="23" t="s">
        <v>3</v>
      </c>
      <c r="J69" s="23" t="s">
        <v>0</v>
      </c>
      <c r="K69" s="23" t="s">
        <v>1</v>
      </c>
      <c r="L69" s="23" t="s">
        <v>2</v>
      </c>
      <c r="M69" s="23" t="s">
        <v>3</v>
      </c>
      <c r="N69" s="23" t="s">
        <v>0</v>
      </c>
    </row>
    <row r="70" spans="1:14" x14ac:dyDescent="0.35">
      <c r="A70" s="48" t="s">
        <v>17</v>
      </c>
      <c r="B70" s="87">
        <f>SUM(B71:B73)</f>
        <v>4809362</v>
      </c>
      <c r="C70" s="87">
        <f t="shared" ref="C70:N70" si="7">SUM(C71:C73)</f>
        <v>8469242</v>
      </c>
      <c r="D70" s="87">
        <f t="shared" si="7"/>
        <v>10922204</v>
      </c>
      <c r="E70" s="87">
        <f t="shared" si="7"/>
        <v>15739594</v>
      </c>
      <c r="F70" s="87">
        <f t="shared" si="7"/>
        <v>9618175</v>
      </c>
      <c r="G70" s="87">
        <f t="shared" si="7"/>
        <v>14171886</v>
      </c>
      <c r="H70" s="87">
        <f t="shared" si="7"/>
        <v>18081629</v>
      </c>
      <c r="I70" s="87">
        <f t="shared" si="7"/>
        <v>16740346.5</v>
      </c>
      <c r="J70" s="87">
        <f t="shared" si="7"/>
        <v>3178772.5912828809</v>
      </c>
      <c r="K70" s="87">
        <f t="shared" si="7"/>
        <v>6779864</v>
      </c>
      <c r="L70" s="87">
        <f t="shared" si="7"/>
        <v>8187246</v>
      </c>
      <c r="M70" s="87">
        <f t="shared" si="7"/>
        <v>6533011.4800000004</v>
      </c>
      <c r="N70" s="82">
        <f t="shared" si="7"/>
        <v>4114189.3943028324</v>
      </c>
    </row>
    <row r="71" spans="1:14" x14ac:dyDescent="0.35">
      <c r="A71" s="6" t="s">
        <v>18</v>
      </c>
      <c r="B71" s="66">
        <v>5148110</v>
      </c>
      <c r="C71" s="66">
        <v>9125326</v>
      </c>
      <c r="D71" s="66">
        <v>11566165</v>
      </c>
      <c r="E71" s="66">
        <v>16383734</v>
      </c>
      <c r="F71" s="66">
        <v>9597148</v>
      </c>
      <c r="G71" s="66">
        <v>14496018</v>
      </c>
      <c r="H71" s="66">
        <v>19490205</v>
      </c>
      <c r="I71" s="66">
        <v>19147638</v>
      </c>
      <c r="J71" s="66">
        <v>5324678.5500000007</v>
      </c>
      <c r="K71" s="66">
        <v>10634984</v>
      </c>
      <c r="L71" s="66">
        <v>14635229</v>
      </c>
      <c r="M71" s="69">
        <v>14794966.49</v>
      </c>
      <c r="N71" s="68">
        <v>5892672.0999999996</v>
      </c>
    </row>
    <row r="72" spans="1:14" x14ac:dyDescent="0.35">
      <c r="A72" s="6" t="s">
        <v>125</v>
      </c>
      <c r="B72" s="66">
        <v>0</v>
      </c>
      <c r="C72" s="66">
        <v>0</v>
      </c>
      <c r="D72" s="66">
        <v>0</v>
      </c>
      <c r="E72" s="66">
        <v>0</v>
      </c>
      <c r="F72" s="66">
        <v>0</v>
      </c>
      <c r="G72" s="66">
        <v>-466732</v>
      </c>
      <c r="H72" s="66">
        <v>-1465320</v>
      </c>
      <c r="I72" s="66">
        <v>-2463909</v>
      </c>
      <c r="J72" s="66">
        <v>-2115797.6887171199</v>
      </c>
      <c r="K72" s="66">
        <v>-3824061</v>
      </c>
      <c r="L72" s="66">
        <v>-6449345</v>
      </c>
      <c r="M72" s="69">
        <v>-8292616.5</v>
      </c>
      <c r="N72" s="68">
        <v>-2480687.9156971672</v>
      </c>
    </row>
    <row r="73" spans="1:14" ht="15" thickBot="1" x14ac:dyDescent="0.4">
      <c r="A73" s="25" t="s">
        <v>152</v>
      </c>
      <c r="B73" s="83">
        <v>-338748</v>
      </c>
      <c r="C73" s="83">
        <v>-656084</v>
      </c>
      <c r="D73" s="83">
        <v>-643961</v>
      </c>
      <c r="E73" s="83">
        <v>-644140</v>
      </c>
      <c r="F73" s="83">
        <v>21027</v>
      </c>
      <c r="G73" s="83">
        <v>142600</v>
      </c>
      <c r="H73" s="83">
        <v>56744</v>
      </c>
      <c r="I73" s="83">
        <v>56617.5</v>
      </c>
      <c r="J73" s="83">
        <v>-30108.27</v>
      </c>
      <c r="K73" s="83">
        <v>-31059</v>
      </c>
      <c r="L73" s="83">
        <v>1362</v>
      </c>
      <c r="M73" s="84">
        <v>30661.49</v>
      </c>
      <c r="N73" s="85">
        <v>702205.21</v>
      </c>
    </row>
  </sheetData>
  <mergeCells count="16">
    <mergeCell ref="B68:E68"/>
    <mergeCell ref="F68:I68"/>
    <mergeCell ref="J68:M68"/>
    <mergeCell ref="A1:A2"/>
    <mergeCell ref="B1:E1"/>
    <mergeCell ref="F1:I1"/>
    <mergeCell ref="J1:M1"/>
    <mergeCell ref="B22:E22"/>
    <mergeCell ref="F22:I22"/>
    <mergeCell ref="J22:M22"/>
    <mergeCell ref="B31:E31"/>
    <mergeCell ref="F31:I31"/>
    <mergeCell ref="J31:M31"/>
    <mergeCell ref="B44:E44"/>
    <mergeCell ref="F44:I44"/>
    <mergeCell ref="J44:M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7179-9599-4EE0-856B-8976CA2B047F}">
  <dimension ref="A1:N39"/>
  <sheetViews>
    <sheetView zoomScale="90" zoomScaleNormal="90" workbookViewId="0">
      <pane xSplit="4" topLeftCell="E1" activePane="topRight" state="frozen"/>
      <selection pane="topRight" sqref="A1:A2"/>
    </sheetView>
  </sheetViews>
  <sheetFormatPr defaultRowHeight="14.5" x14ac:dyDescent="0.35"/>
  <cols>
    <col min="1" max="1" width="67.54296875" customWidth="1"/>
    <col min="2" max="4" width="0" hidden="1" customWidth="1"/>
    <col min="5" max="13" width="14.26953125" bestFit="1" customWidth="1"/>
    <col min="14" max="14" width="14.26953125" customWidth="1"/>
  </cols>
  <sheetData>
    <row r="1" spans="1:14" ht="15" thickBot="1" x14ac:dyDescent="0.4">
      <c r="A1" s="105" t="s">
        <v>165</v>
      </c>
      <c r="B1" s="99">
        <v>2020</v>
      </c>
      <c r="C1" s="100"/>
      <c r="D1" s="100"/>
      <c r="E1" s="101"/>
      <c r="F1" s="102">
        <v>2021</v>
      </c>
      <c r="G1" s="103"/>
      <c r="H1" s="103"/>
      <c r="I1" s="104"/>
      <c r="J1" s="102">
        <v>2022</v>
      </c>
      <c r="K1" s="103"/>
      <c r="L1" s="103"/>
      <c r="M1" s="104"/>
      <c r="N1" s="3">
        <v>2023</v>
      </c>
    </row>
    <row r="2" spans="1:14" ht="15" thickBot="1" x14ac:dyDescent="0.4">
      <c r="A2" s="106"/>
      <c r="B2" s="1" t="s">
        <v>0</v>
      </c>
      <c r="C2" s="1" t="s">
        <v>1</v>
      </c>
      <c r="D2" s="3" t="s">
        <v>2</v>
      </c>
      <c r="E2" s="3" t="s">
        <v>3</v>
      </c>
      <c r="F2" s="3" t="s">
        <v>0</v>
      </c>
      <c r="G2" s="2" t="s">
        <v>1</v>
      </c>
      <c r="H2" s="3" t="s">
        <v>2</v>
      </c>
      <c r="I2" s="3" t="s">
        <v>3</v>
      </c>
      <c r="J2" s="3" t="s">
        <v>0</v>
      </c>
      <c r="K2" s="3" t="s">
        <v>1</v>
      </c>
      <c r="L2" s="3" t="s">
        <v>2</v>
      </c>
      <c r="M2" s="3" t="s">
        <v>3</v>
      </c>
      <c r="N2" s="3" t="s">
        <v>0</v>
      </c>
    </row>
    <row r="3" spans="1:14" x14ac:dyDescent="0.35">
      <c r="A3" s="7"/>
      <c r="B3" s="7"/>
      <c r="C3" s="7"/>
      <c r="D3" s="7"/>
      <c r="E3" s="7"/>
      <c r="F3" s="7"/>
      <c r="G3" s="7"/>
      <c r="H3" s="7"/>
      <c r="I3" s="7"/>
      <c r="J3" s="7"/>
      <c r="K3" s="7"/>
      <c r="L3" s="11"/>
      <c r="M3" s="54"/>
      <c r="N3" s="29"/>
    </row>
    <row r="4" spans="1:14" x14ac:dyDescent="0.35">
      <c r="A4" s="6" t="s">
        <v>24</v>
      </c>
      <c r="B4" s="11"/>
      <c r="C4" s="11"/>
      <c r="D4" s="11"/>
      <c r="E4" s="66">
        <v>651326133</v>
      </c>
      <c r="F4" s="66">
        <v>661619808</v>
      </c>
      <c r="G4" s="66">
        <v>775252671</v>
      </c>
      <c r="H4" s="66">
        <v>772608466</v>
      </c>
      <c r="I4" s="66">
        <v>774399373</v>
      </c>
      <c r="J4" s="66">
        <v>770352754</v>
      </c>
      <c r="K4" s="66">
        <v>816477498</v>
      </c>
      <c r="L4" s="66">
        <v>946711502</v>
      </c>
      <c r="M4" s="66">
        <v>1021561734</v>
      </c>
      <c r="N4" s="68">
        <v>1071089366</v>
      </c>
    </row>
    <row r="5" spans="1:14" x14ac:dyDescent="0.35">
      <c r="A5" s="6" t="s">
        <v>25</v>
      </c>
      <c r="B5" s="11"/>
      <c r="C5" s="11"/>
      <c r="D5" s="11"/>
      <c r="E5" s="66">
        <v>522326711</v>
      </c>
      <c r="F5" s="66">
        <v>522274672</v>
      </c>
      <c r="G5" s="66">
        <v>522223102</v>
      </c>
      <c r="H5" s="66">
        <v>522171064</v>
      </c>
      <c r="I5" s="66">
        <v>522119025</v>
      </c>
      <c r="J5" s="66">
        <v>522067221</v>
      </c>
      <c r="K5" s="66">
        <v>522015651</v>
      </c>
      <c r="L5" s="66">
        <v>521963612</v>
      </c>
      <c r="M5" s="66">
        <v>521911573</v>
      </c>
      <c r="N5" s="68">
        <v>521859769.11578691</v>
      </c>
    </row>
    <row r="6" spans="1:14" x14ac:dyDescent="0.35">
      <c r="A6" s="6" t="s">
        <v>26</v>
      </c>
      <c r="B6" s="11"/>
      <c r="C6" s="11"/>
      <c r="D6" s="11"/>
      <c r="E6" s="66">
        <v>0</v>
      </c>
      <c r="F6" s="66">
        <v>0</v>
      </c>
      <c r="G6" s="66">
        <v>0</v>
      </c>
      <c r="H6" s="66">
        <v>0</v>
      </c>
      <c r="I6" s="66">
        <v>0</v>
      </c>
      <c r="J6" s="66">
        <v>44712691</v>
      </c>
      <c r="K6" s="66">
        <v>42156772</v>
      </c>
      <c r="L6" s="66">
        <v>39686834</v>
      </c>
      <c r="M6" s="66">
        <v>37216893</v>
      </c>
      <c r="N6" s="68">
        <v>34746953.5052929</v>
      </c>
    </row>
    <row r="7" spans="1:14" x14ac:dyDescent="0.35">
      <c r="A7" s="6" t="s">
        <v>27</v>
      </c>
      <c r="B7" s="11"/>
      <c r="C7" s="11"/>
      <c r="D7" s="11"/>
      <c r="E7" s="66">
        <v>17118386</v>
      </c>
      <c r="F7" s="66">
        <v>16976110</v>
      </c>
      <c r="G7" s="66">
        <v>16835398</v>
      </c>
      <c r="H7" s="66">
        <v>16691559</v>
      </c>
      <c r="I7" s="66">
        <v>16547720</v>
      </c>
      <c r="J7" s="66">
        <v>16405445</v>
      </c>
      <c r="K7" s="66">
        <v>16264733</v>
      </c>
      <c r="L7" s="66">
        <v>16120894</v>
      </c>
      <c r="M7" s="66">
        <v>15977056</v>
      </c>
      <c r="N7" s="68">
        <v>15834780.280000001</v>
      </c>
    </row>
    <row r="8" spans="1:14" x14ac:dyDescent="0.35">
      <c r="A8" s="8" t="s">
        <v>23</v>
      </c>
      <c r="B8" s="12"/>
      <c r="C8" s="12"/>
      <c r="D8" s="12"/>
      <c r="E8" s="70">
        <f>SUM(E4:E7)</f>
        <v>1190771230</v>
      </c>
      <c r="F8" s="70">
        <f t="shared" ref="F8:N8" si="0">SUM(F4:F7)</f>
        <v>1200870590</v>
      </c>
      <c r="G8" s="70">
        <f t="shared" si="0"/>
        <v>1314311171</v>
      </c>
      <c r="H8" s="70">
        <f t="shared" si="0"/>
        <v>1311471089</v>
      </c>
      <c r="I8" s="70">
        <f t="shared" si="0"/>
        <v>1313066118</v>
      </c>
      <c r="J8" s="70">
        <f t="shared" si="0"/>
        <v>1353538111</v>
      </c>
      <c r="K8" s="70">
        <f t="shared" si="0"/>
        <v>1396914654</v>
      </c>
      <c r="L8" s="70">
        <f t="shared" si="0"/>
        <v>1524482842</v>
      </c>
      <c r="M8" s="70">
        <f t="shared" si="0"/>
        <v>1596667256</v>
      </c>
      <c r="N8" s="71">
        <f t="shared" si="0"/>
        <v>1643530868.9010799</v>
      </c>
    </row>
    <row r="9" spans="1:14" x14ac:dyDescent="0.35">
      <c r="A9" s="6" t="s">
        <v>29</v>
      </c>
      <c r="B9" s="11"/>
      <c r="C9" s="11"/>
      <c r="D9" s="11"/>
      <c r="E9" s="66">
        <v>5058857</v>
      </c>
      <c r="F9" s="66">
        <v>5023028</v>
      </c>
      <c r="G9" s="66">
        <v>5098453</v>
      </c>
      <c r="H9" s="66">
        <v>4705945</v>
      </c>
      <c r="I9" s="66">
        <v>5234301</v>
      </c>
      <c r="J9" s="66">
        <v>5420326</v>
      </c>
      <c r="K9" s="66">
        <v>4700071</v>
      </c>
      <c r="L9" s="66">
        <v>4735846</v>
      </c>
      <c r="M9" s="66">
        <v>5035602</v>
      </c>
      <c r="N9" s="68">
        <v>4881137.1399999997</v>
      </c>
    </row>
    <row r="10" spans="1:14" x14ac:dyDescent="0.35">
      <c r="A10" s="6" t="s">
        <v>27</v>
      </c>
      <c r="B10" s="11"/>
      <c r="C10" s="11"/>
      <c r="D10" s="11"/>
      <c r="E10" s="66">
        <v>21742954</v>
      </c>
      <c r="F10" s="66">
        <v>28605540</v>
      </c>
      <c r="G10" s="66">
        <v>32148779</v>
      </c>
      <c r="H10" s="66">
        <v>38790134</v>
      </c>
      <c r="I10" s="66">
        <v>73953472</v>
      </c>
      <c r="J10" s="66">
        <v>78333321</v>
      </c>
      <c r="K10" s="66">
        <v>73963874</v>
      </c>
      <c r="L10" s="66">
        <v>78009880</v>
      </c>
      <c r="M10" s="66">
        <v>72431953</v>
      </c>
      <c r="N10" s="68">
        <v>96666705.044082597</v>
      </c>
    </row>
    <row r="11" spans="1:14" x14ac:dyDescent="0.35">
      <c r="A11" s="6" t="s">
        <v>30</v>
      </c>
      <c r="B11" s="11"/>
      <c r="C11" s="11"/>
      <c r="D11" s="11"/>
      <c r="E11" s="66">
        <v>3498963</v>
      </c>
      <c r="F11" s="66">
        <v>0</v>
      </c>
      <c r="G11" s="66">
        <v>3000600</v>
      </c>
      <c r="H11" s="66">
        <v>598</v>
      </c>
      <c r="I11" s="66">
        <v>600</v>
      </c>
      <c r="J11" s="66">
        <v>600</v>
      </c>
      <c r="K11" s="66">
        <v>0</v>
      </c>
      <c r="L11" s="66">
        <v>0</v>
      </c>
      <c r="M11" s="66">
        <v>0</v>
      </c>
      <c r="N11" s="68">
        <v>0</v>
      </c>
    </row>
    <row r="12" spans="1:14" x14ac:dyDescent="0.35">
      <c r="A12" s="6" t="s">
        <v>31</v>
      </c>
      <c r="B12" s="11"/>
      <c r="C12" s="11"/>
      <c r="D12" s="11"/>
      <c r="E12" s="66">
        <v>156667952</v>
      </c>
      <c r="F12" s="66">
        <v>109125781</v>
      </c>
      <c r="G12" s="66">
        <v>281996903</v>
      </c>
      <c r="H12" s="66">
        <v>129103058</v>
      </c>
      <c r="I12" s="66">
        <v>92406660</v>
      </c>
      <c r="J12" s="66">
        <v>50915696</v>
      </c>
      <c r="K12" s="66">
        <v>323762110</v>
      </c>
      <c r="L12" s="66">
        <v>36567821</v>
      </c>
      <c r="M12" s="66">
        <v>107008551</v>
      </c>
      <c r="N12" s="68">
        <v>58448955.29415223</v>
      </c>
    </row>
    <row r="13" spans="1:14" x14ac:dyDescent="0.35">
      <c r="A13" s="6" t="s">
        <v>32</v>
      </c>
      <c r="B13" s="11"/>
      <c r="C13" s="11"/>
      <c r="D13" s="11"/>
      <c r="E13" s="66">
        <v>172411849</v>
      </c>
      <c r="F13" s="66">
        <v>252628936</v>
      </c>
      <c r="G13" s="66">
        <v>0</v>
      </c>
      <c r="H13" s="66">
        <v>29812563</v>
      </c>
      <c r="I13" s="66">
        <v>0</v>
      </c>
      <c r="J13" s="66">
        <v>203163120</v>
      </c>
      <c r="K13" s="66">
        <v>0</v>
      </c>
      <c r="L13" s="66">
        <v>98728543</v>
      </c>
      <c r="M13" s="66">
        <v>0</v>
      </c>
      <c r="N13" s="68">
        <v>142401673.5</v>
      </c>
    </row>
    <row r="14" spans="1:14" x14ac:dyDescent="0.35">
      <c r="A14" s="8" t="s">
        <v>28</v>
      </c>
      <c r="B14" s="12"/>
      <c r="C14" s="12"/>
      <c r="D14" s="12"/>
      <c r="E14" s="70">
        <f>SUM(E9:E13)</f>
        <v>359380575</v>
      </c>
      <c r="F14" s="70">
        <f t="shared" ref="F14:N14" si="1">SUM(F9:F13)</f>
        <v>395383285</v>
      </c>
      <c r="G14" s="70">
        <f t="shared" si="1"/>
        <v>322244735</v>
      </c>
      <c r="H14" s="70">
        <f t="shared" si="1"/>
        <v>202412298</v>
      </c>
      <c r="I14" s="70">
        <f t="shared" si="1"/>
        <v>171595033</v>
      </c>
      <c r="J14" s="70">
        <f t="shared" si="1"/>
        <v>337833063</v>
      </c>
      <c r="K14" s="70">
        <f t="shared" si="1"/>
        <v>402426055</v>
      </c>
      <c r="L14" s="70">
        <f t="shared" si="1"/>
        <v>218042090</v>
      </c>
      <c r="M14" s="70">
        <f t="shared" si="1"/>
        <v>184476106</v>
      </c>
      <c r="N14" s="71">
        <f t="shared" si="1"/>
        <v>302398470.97823483</v>
      </c>
    </row>
    <row r="15" spans="1:14" x14ac:dyDescent="0.35">
      <c r="A15" s="17" t="s">
        <v>33</v>
      </c>
      <c r="B15" s="13"/>
      <c r="C15" s="13"/>
      <c r="D15" s="13"/>
      <c r="E15" s="72">
        <f>E8+E14</f>
        <v>1550151805</v>
      </c>
      <c r="F15" s="72">
        <f t="shared" ref="F15:N15" si="2">F8+F14</f>
        <v>1596253875</v>
      </c>
      <c r="G15" s="72">
        <f t="shared" si="2"/>
        <v>1636555906</v>
      </c>
      <c r="H15" s="72">
        <f t="shared" si="2"/>
        <v>1513883387</v>
      </c>
      <c r="I15" s="72">
        <f t="shared" si="2"/>
        <v>1484661151</v>
      </c>
      <c r="J15" s="72">
        <f t="shared" si="2"/>
        <v>1691371174</v>
      </c>
      <c r="K15" s="72">
        <f t="shared" si="2"/>
        <v>1799340709</v>
      </c>
      <c r="L15" s="72">
        <f t="shared" si="2"/>
        <v>1742524932</v>
      </c>
      <c r="M15" s="72">
        <f t="shared" si="2"/>
        <v>1781143362</v>
      </c>
      <c r="N15" s="73">
        <f t="shared" si="2"/>
        <v>1945929339.8793147</v>
      </c>
    </row>
    <row r="16" spans="1:14" x14ac:dyDescent="0.35">
      <c r="A16" s="14"/>
      <c r="B16" s="11"/>
      <c r="C16" s="11"/>
      <c r="D16" s="11"/>
      <c r="E16" s="66"/>
      <c r="F16" s="66"/>
      <c r="G16" s="66"/>
      <c r="H16" s="66"/>
      <c r="I16" s="66"/>
      <c r="J16" s="66"/>
      <c r="K16" s="66"/>
      <c r="L16" s="66"/>
      <c r="M16" s="66"/>
      <c r="N16" s="68"/>
    </row>
    <row r="17" spans="1:14" x14ac:dyDescent="0.35">
      <c r="A17" s="10" t="s">
        <v>34</v>
      </c>
      <c r="B17" s="11"/>
      <c r="C17" s="11"/>
      <c r="D17" s="11"/>
      <c r="E17" s="80">
        <f>SUM(E18:E20)</f>
        <v>1082145583</v>
      </c>
      <c r="F17" s="80">
        <f t="shared" ref="F17:N17" si="3">SUM(F18:F20)</f>
        <v>1017065601</v>
      </c>
      <c r="G17" s="80">
        <f t="shared" si="3"/>
        <v>1073596354</v>
      </c>
      <c r="H17" s="80">
        <f t="shared" si="3"/>
        <v>1170986310</v>
      </c>
      <c r="I17" s="80">
        <f t="shared" si="3"/>
        <v>1128579437</v>
      </c>
      <c r="J17" s="80">
        <f t="shared" si="3"/>
        <v>1183073899</v>
      </c>
      <c r="K17" s="80">
        <f t="shared" si="3"/>
        <v>1234425271</v>
      </c>
      <c r="L17" s="80">
        <f t="shared" si="3"/>
        <v>1370792785</v>
      </c>
      <c r="M17" s="80">
        <f t="shared" si="3"/>
        <v>1324567229.990025</v>
      </c>
      <c r="N17" s="82">
        <f t="shared" si="3"/>
        <v>1421938933.99</v>
      </c>
    </row>
    <row r="18" spans="1:14" x14ac:dyDescent="0.35">
      <c r="A18" s="6" t="s">
        <v>35</v>
      </c>
      <c r="B18" s="11"/>
      <c r="C18" s="11"/>
      <c r="D18" s="11"/>
      <c r="E18" s="66">
        <v>730250000</v>
      </c>
      <c r="F18" s="66">
        <v>730250000</v>
      </c>
      <c r="G18" s="66">
        <v>730250000</v>
      </c>
      <c r="H18" s="66">
        <v>730250000</v>
      </c>
      <c r="I18" s="66">
        <v>730250000</v>
      </c>
      <c r="J18" s="66">
        <v>730250000</v>
      </c>
      <c r="K18" s="66">
        <v>730250000</v>
      </c>
      <c r="L18" s="66">
        <v>730250000</v>
      </c>
      <c r="M18" s="66">
        <v>730250000</v>
      </c>
      <c r="N18" s="68">
        <v>730250000</v>
      </c>
    </row>
    <row r="19" spans="1:14" x14ac:dyDescent="0.35">
      <c r="A19" s="6" t="s">
        <v>36</v>
      </c>
      <c r="B19" s="11"/>
      <c r="C19" s="11"/>
      <c r="D19" s="11"/>
      <c r="E19" s="66">
        <v>125000</v>
      </c>
      <c r="F19" s="66">
        <v>1495196</v>
      </c>
      <c r="G19" s="66">
        <v>1495196</v>
      </c>
      <c r="H19" s="66">
        <v>1495196</v>
      </c>
      <c r="I19" s="66">
        <v>1495196</v>
      </c>
      <c r="J19" s="66">
        <v>3020225</v>
      </c>
      <c r="K19" s="66">
        <v>3020225</v>
      </c>
      <c r="L19" s="66">
        <v>3020225</v>
      </c>
      <c r="M19" s="66">
        <v>3020225</v>
      </c>
      <c r="N19" s="68">
        <v>8986329.5</v>
      </c>
    </row>
    <row r="20" spans="1:14" x14ac:dyDescent="0.35">
      <c r="A20" s="6" t="s">
        <v>37</v>
      </c>
      <c r="B20" s="11"/>
      <c r="C20" s="11"/>
      <c r="D20" s="11"/>
      <c r="E20" s="66">
        <v>351770583</v>
      </c>
      <c r="F20" s="66">
        <v>285320405</v>
      </c>
      <c r="G20" s="66">
        <v>341851158</v>
      </c>
      <c r="H20" s="66">
        <v>439241114</v>
      </c>
      <c r="I20" s="66">
        <v>396834241</v>
      </c>
      <c r="J20" s="66">
        <v>449803674</v>
      </c>
      <c r="K20" s="66">
        <v>501155046</v>
      </c>
      <c r="L20" s="66">
        <v>637522560</v>
      </c>
      <c r="M20" s="66">
        <v>591297004.99002504</v>
      </c>
      <c r="N20" s="68">
        <v>682702604.49000001</v>
      </c>
    </row>
    <row r="21" spans="1:14" x14ac:dyDescent="0.35">
      <c r="A21" s="15" t="s">
        <v>38</v>
      </c>
      <c r="B21" s="11"/>
      <c r="C21" s="11"/>
      <c r="D21" s="11"/>
      <c r="E21" s="81">
        <v>8867782</v>
      </c>
      <c r="F21" s="81">
        <v>9185896</v>
      </c>
      <c r="G21" s="81">
        <v>9853608</v>
      </c>
      <c r="H21" s="81">
        <v>11253006</v>
      </c>
      <c r="I21" s="81">
        <v>10585111</v>
      </c>
      <c r="J21" s="81">
        <v>11160404</v>
      </c>
      <c r="K21" s="81">
        <v>11710999</v>
      </c>
      <c r="L21" s="81">
        <v>13037262</v>
      </c>
      <c r="M21" s="81">
        <v>12281915.857806314</v>
      </c>
      <c r="N21" s="82">
        <v>13263857.941793401</v>
      </c>
    </row>
    <row r="22" spans="1:14" x14ac:dyDescent="0.35">
      <c r="A22" s="18" t="s">
        <v>39</v>
      </c>
      <c r="B22" s="12"/>
      <c r="C22" s="12"/>
      <c r="D22" s="12"/>
      <c r="E22" s="65">
        <f>E17+E21</f>
        <v>1091013365</v>
      </c>
      <c r="F22" s="65">
        <f t="shared" ref="F22:N22" si="4">F17+F21</f>
        <v>1026251497</v>
      </c>
      <c r="G22" s="65">
        <f t="shared" si="4"/>
        <v>1083449962</v>
      </c>
      <c r="H22" s="65">
        <f t="shared" si="4"/>
        <v>1182239316</v>
      </c>
      <c r="I22" s="65">
        <f t="shared" si="4"/>
        <v>1139164548</v>
      </c>
      <c r="J22" s="65">
        <f t="shared" si="4"/>
        <v>1194234303</v>
      </c>
      <c r="K22" s="65">
        <f t="shared" si="4"/>
        <v>1246136270</v>
      </c>
      <c r="L22" s="65">
        <f t="shared" si="4"/>
        <v>1383830047</v>
      </c>
      <c r="M22" s="65">
        <f t="shared" si="4"/>
        <v>1336849145.8478312</v>
      </c>
      <c r="N22" s="71">
        <f t="shared" si="4"/>
        <v>1435202791.9317935</v>
      </c>
    </row>
    <row r="23" spans="1:14" x14ac:dyDescent="0.35">
      <c r="A23" s="14"/>
      <c r="B23" s="11"/>
      <c r="C23" s="11"/>
      <c r="D23" s="11"/>
      <c r="E23" s="66"/>
      <c r="F23" s="66"/>
      <c r="G23" s="66"/>
      <c r="H23" s="66"/>
      <c r="I23" s="66"/>
      <c r="J23" s="66"/>
      <c r="K23" s="66"/>
      <c r="L23" s="66"/>
      <c r="M23" s="66"/>
      <c r="N23" s="68"/>
    </row>
    <row r="24" spans="1:14" x14ac:dyDescent="0.35">
      <c r="A24" s="44" t="s">
        <v>122</v>
      </c>
      <c r="E24" s="66">
        <v>0</v>
      </c>
      <c r="F24" s="66">
        <v>0</v>
      </c>
      <c r="G24" s="66">
        <v>0</v>
      </c>
      <c r="H24" s="66">
        <v>0</v>
      </c>
      <c r="I24" s="66">
        <v>0</v>
      </c>
      <c r="J24" s="66">
        <v>0</v>
      </c>
      <c r="K24" s="66">
        <v>0</v>
      </c>
      <c r="L24" s="66">
        <v>0</v>
      </c>
      <c r="M24" s="66">
        <v>0</v>
      </c>
      <c r="N24" s="68">
        <v>0</v>
      </c>
    </row>
    <row r="25" spans="1:14" x14ac:dyDescent="0.35">
      <c r="A25" s="6" t="s">
        <v>41</v>
      </c>
      <c r="B25" s="11"/>
      <c r="C25" s="11"/>
      <c r="D25" s="11"/>
      <c r="E25" s="66">
        <v>100151148</v>
      </c>
      <c r="F25" s="66">
        <v>100316789</v>
      </c>
      <c r="G25" s="66">
        <v>100919075</v>
      </c>
      <c r="H25" s="66">
        <v>101068533</v>
      </c>
      <c r="I25" s="66">
        <v>101027950</v>
      </c>
      <c r="J25" s="66">
        <v>100533157</v>
      </c>
      <c r="K25" s="66">
        <v>99957486</v>
      </c>
      <c r="L25" s="66">
        <v>99277707</v>
      </c>
      <c r="M25" s="66">
        <v>100231234.51482201</v>
      </c>
      <c r="N25" s="68">
        <v>98192391.049933106</v>
      </c>
    </row>
    <row r="26" spans="1:14" x14ac:dyDescent="0.35">
      <c r="A26" s="6" t="s">
        <v>42</v>
      </c>
      <c r="B26" s="11"/>
      <c r="C26" s="11"/>
      <c r="D26" s="11"/>
      <c r="E26" s="66">
        <v>0</v>
      </c>
      <c r="F26" s="66">
        <v>0</v>
      </c>
      <c r="G26" s="66">
        <v>0</v>
      </c>
      <c r="H26" s="66">
        <v>0</v>
      </c>
      <c r="I26" s="66">
        <v>0</v>
      </c>
      <c r="J26" s="66">
        <v>47870126</v>
      </c>
      <c r="K26" s="66">
        <v>40990503</v>
      </c>
      <c r="L26" s="66">
        <v>34570249</v>
      </c>
      <c r="M26" s="66">
        <v>35379750</v>
      </c>
      <c r="N26" s="68">
        <v>34016849</v>
      </c>
    </row>
    <row r="27" spans="1:14" x14ac:dyDescent="0.35">
      <c r="A27" s="6" t="s">
        <v>43</v>
      </c>
      <c r="B27" s="11"/>
      <c r="C27" s="11"/>
      <c r="D27" s="11"/>
      <c r="E27" s="66">
        <v>54132219</v>
      </c>
      <c r="F27" s="66">
        <v>40599059</v>
      </c>
      <c r="G27" s="66">
        <v>63237879</v>
      </c>
      <c r="H27" s="66">
        <v>63237869</v>
      </c>
      <c r="I27" s="66">
        <v>63237869</v>
      </c>
      <c r="J27" s="66">
        <v>27065899</v>
      </c>
      <c r="K27" s="66">
        <v>27065899</v>
      </c>
      <c r="L27" s="66">
        <v>27065899</v>
      </c>
      <c r="M27" s="66">
        <v>27065899</v>
      </c>
      <c r="N27" s="68">
        <v>13532743</v>
      </c>
    </row>
    <row r="28" spans="1:14" x14ac:dyDescent="0.35">
      <c r="A28" s="8" t="s">
        <v>40</v>
      </c>
      <c r="B28" s="12"/>
      <c r="C28" s="12"/>
      <c r="D28" s="12"/>
      <c r="E28" s="65">
        <f t="shared" ref="E28:N28" si="5">SUM(E24:E27)</f>
        <v>154283367</v>
      </c>
      <c r="F28" s="65">
        <f t="shared" si="5"/>
        <v>140915848</v>
      </c>
      <c r="G28" s="65">
        <f t="shared" si="5"/>
        <v>164156954</v>
      </c>
      <c r="H28" s="65">
        <f t="shared" si="5"/>
        <v>164306402</v>
      </c>
      <c r="I28" s="65">
        <f t="shared" si="5"/>
        <v>164265819</v>
      </c>
      <c r="J28" s="65">
        <f t="shared" si="5"/>
        <v>175469182</v>
      </c>
      <c r="K28" s="65">
        <f t="shared" si="5"/>
        <v>168013888</v>
      </c>
      <c r="L28" s="65">
        <f t="shared" si="5"/>
        <v>160913855</v>
      </c>
      <c r="M28" s="65">
        <f t="shared" si="5"/>
        <v>162676883.51482201</v>
      </c>
      <c r="N28" s="71">
        <f t="shared" si="5"/>
        <v>145741983.04993311</v>
      </c>
    </row>
    <row r="29" spans="1:14" x14ac:dyDescent="0.35">
      <c r="A29" s="44" t="s">
        <v>123</v>
      </c>
      <c r="E29" s="66">
        <v>0</v>
      </c>
      <c r="F29" s="66">
        <v>0</v>
      </c>
      <c r="G29" s="66">
        <v>0</v>
      </c>
      <c r="H29" s="66">
        <v>0</v>
      </c>
      <c r="I29" s="66">
        <v>0</v>
      </c>
      <c r="J29" s="66">
        <v>0</v>
      </c>
      <c r="K29" s="66">
        <v>0</v>
      </c>
      <c r="L29" s="66">
        <v>0</v>
      </c>
      <c r="M29" s="66">
        <v>0</v>
      </c>
      <c r="N29" s="68">
        <v>0</v>
      </c>
    </row>
    <row r="30" spans="1:14" x14ac:dyDescent="0.35">
      <c r="A30" s="6" t="s">
        <v>13</v>
      </c>
      <c r="B30" s="11"/>
      <c r="C30" s="11"/>
      <c r="D30" s="11"/>
      <c r="E30" s="66">
        <v>5623614</v>
      </c>
      <c r="F30" s="66">
        <v>5623614</v>
      </c>
      <c r="G30" s="66">
        <v>5623614</v>
      </c>
      <c r="H30" s="66">
        <v>5623614</v>
      </c>
      <c r="I30" s="66">
        <v>5752805</v>
      </c>
      <c r="J30" s="66">
        <v>5594987</v>
      </c>
      <c r="K30" s="66">
        <v>5620176</v>
      </c>
      <c r="L30" s="66">
        <v>4855856</v>
      </c>
      <c r="M30" s="66">
        <v>4855856.51</v>
      </c>
      <c r="N30" s="68">
        <v>4855856.99</v>
      </c>
    </row>
    <row r="31" spans="1:14" x14ac:dyDescent="0.35">
      <c r="A31" s="6" t="s">
        <v>105</v>
      </c>
      <c r="B31" s="11"/>
      <c r="C31" s="11"/>
      <c r="D31" s="11"/>
      <c r="E31" s="66">
        <v>0</v>
      </c>
      <c r="F31" s="66">
        <v>0</v>
      </c>
      <c r="G31" s="66">
        <v>0</v>
      </c>
      <c r="H31" s="66">
        <v>0</v>
      </c>
      <c r="I31" s="66">
        <v>0</v>
      </c>
      <c r="J31" s="66">
        <v>0</v>
      </c>
      <c r="K31" s="66">
        <v>6015806</v>
      </c>
      <c r="L31" s="66">
        <v>11549913</v>
      </c>
      <c r="M31" s="66">
        <v>9621204.4499999993</v>
      </c>
      <c r="N31" s="68">
        <v>9273113.9219081402</v>
      </c>
    </row>
    <row r="32" spans="1:14" x14ac:dyDescent="0.35">
      <c r="A32" s="6" t="s">
        <v>43</v>
      </c>
      <c r="B32" s="11"/>
      <c r="C32" s="11"/>
      <c r="D32" s="11"/>
      <c r="E32" s="66">
        <v>74150746</v>
      </c>
      <c r="F32" s="66">
        <v>173768072</v>
      </c>
      <c r="G32" s="66">
        <v>92684437</v>
      </c>
      <c r="H32" s="66">
        <v>87656549</v>
      </c>
      <c r="I32" s="66">
        <v>89126927</v>
      </c>
      <c r="J32" s="66">
        <v>94538817</v>
      </c>
      <c r="K32" s="66">
        <v>84459581</v>
      </c>
      <c r="L32" s="66">
        <v>84690962</v>
      </c>
      <c r="M32" s="66">
        <v>108328336.11590666</v>
      </c>
      <c r="N32" s="68">
        <v>105764257.194968</v>
      </c>
    </row>
    <row r="33" spans="1:14" x14ac:dyDescent="0.35">
      <c r="A33" s="6" t="s">
        <v>45</v>
      </c>
      <c r="B33" s="11"/>
      <c r="C33" s="11"/>
      <c r="D33" s="11"/>
      <c r="E33" s="66">
        <v>178999459</v>
      </c>
      <c r="F33" s="66">
        <v>186500355</v>
      </c>
      <c r="G33" s="66">
        <v>252508406</v>
      </c>
      <c r="H33" s="66">
        <v>5571303</v>
      </c>
      <c r="I33" s="66">
        <v>31226158</v>
      </c>
      <c r="J33" s="66">
        <v>144530570</v>
      </c>
      <c r="K33" s="66">
        <v>246435337</v>
      </c>
      <c r="L33" s="66">
        <v>12800917</v>
      </c>
      <c r="M33" s="66">
        <v>88754087.450000003</v>
      </c>
      <c r="N33" s="68">
        <v>141899919.44</v>
      </c>
    </row>
    <row r="34" spans="1:14" x14ac:dyDescent="0.35">
      <c r="A34" s="6" t="s">
        <v>46</v>
      </c>
      <c r="B34" s="11"/>
      <c r="C34" s="11"/>
      <c r="D34" s="11"/>
      <c r="E34" s="66">
        <v>32880</v>
      </c>
      <c r="F34" s="66">
        <v>0</v>
      </c>
      <c r="G34" s="66">
        <v>0</v>
      </c>
      <c r="H34" s="66">
        <v>0</v>
      </c>
      <c r="I34" s="66">
        <v>0</v>
      </c>
      <c r="J34" s="66">
        <v>0</v>
      </c>
      <c r="K34" s="66">
        <v>0</v>
      </c>
      <c r="L34" s="66">
        <v>0</v>
      </c>
      <c r="M34" s="66">
        <v>0</v>
      </c>
      <c r="N34" s="68">
        <v>0</v>
      </c>
    </row>
    <row r="35" spans="1:14" x14ac:dyDescent="0.35">
      <c r="A35" s="6" t="s">
        <v>47</v>
      </c>
      <c r="B35" s="11"/>
      <c r="C35" s="11"/>
      <c r="D35" s="11"/>
      <c r="E35" s="66">
        <v>46048374</v>
      </c>
      <c r="F35" s="66">
        <v>63194489</v>
      </c>
      <c r="G35" s="66">
        <v>38132533</v>
      </c>
      <c r="H35" s="66">
        <v>68486203</v>
      </c>
      <c r="I35" s="66">
        <v>55124894</v>
      </c>
      <c r="J35" s="66">
        <v>77003315</v>
      </c>
      <c r="K35" s="66">
        <v>42659651</v>
      </c>
      <c r="L35" s="66">
        <v>83883382</v>
      </c>
      <c r="M35" s="66">
        <v>70057847.831440106</v>
      </c>
      <c r="N35" s="68">
        <v>103191417.74144013</v>
      </c>
    </row>
    <row r="36" spans="1:14" x14ac:dyDescent="0.35">
      <c r="A36" s="18" t="s">
        <v>44</v>
      </c>
      <c r="B36" s="12"/>
      <c r="C36" s="12"/>
      <c r="D36" s="12"/>
      <c r="E36" s="65">
        <f>SUM(E30:E35)</f>
        <v>304855073</v>
      </c>
      <c r="F36" s="65">
        <f t="shared" ref="F36:N36" si="6">SUM(F30:F35)</f>
        <v>429086530</v>
      </c>
      <c r="G36" s="65">
        <f t="shared" si="6"/>
        <v>388948990</v>
      </c>
      <c r="H36" s="65">
        <f t="shared" si="6"/>
        <v>167337669</v>
      </c>
      <c r="I36" s="65">
        <f t="shared" si="6"/>
        <v>181230784</v>
      </c>
      <c r="J36" s="65">
        <f t="shared" si="6"/>
        <v>321667689</v>
      </c>
      <c r="K36" s="65">
        <f t="shared" si="6"/>
        <v>385190551</v>
      </c>
      <c r="L36" s="65">
        <f t="shared" si="6"/>
        <v>197781030</v>
      </c>
      <c r="M36" s="65">
        <f t="shared" si="6"/>
        <v>281617332.35734677</v>
      </c>
      <c r="N36" s="71">
        <f t="shared" si="6"/>
        <v>364984565.28831625</v>
      </c>
    </row>
    <row r="37" spans="1:14" x14ac:dyDescent="0.35">
      <c r="A37" s="18" t="s">
        <v>48</v>
      </c>
      <c r="B37" s="12"/>
      <c r="C37" s="12"/>
      <c r="D37" s="12"/>
      <c r="E37" s="65">
        <f t="shared" ref="E37:N37" si="7">E28+E36</f>
        <v>459138440</v>
      </c>
      <c r="F37" s="65">
        <f t="shared" si="7"/>
        <v>570002378</v>
      </c>
      <c r="G37" s="65">
        <f t="shared" si="7"/>
        <v>553105944</v>
      </c>
      <c r="H37" s="65">
        <f t="shared" si="7"/>
        <v>331644071</v>
      </c>
      <c r="I37" s="65">
        <f t="shared" si="7"/>
        <v>345496603</v>
      </c>
      <c r="J37" s="65">
        <f t="shared" si="7"/>
        <v>497136871</v>
      </c>
      <c r="K37" s="65">
        <f t="shared" si="7"/>
        <v>553204439</v>
      </c>
      <c r="L37" s="65">
        <f t="shared" si="7"/>
        <v>358694885</v>
      </c>
      <c r="M37" s="65">
        <f t="shared" si="7"/>
        <v>444294215.87216878</v>
      </c>
      <c r="N37" s="71">
        <f t="shared" si="7"/>
        <v>510726548.33824933</v>
      </c>
    </row>
    <row r="38" spans="1:14" x14ac:dyDescent="0.35">
      <c r="A38" s="14"/>
      <c r="B38" s="11"/>
      <c r="C38" s="11"/>
      <c r="D38" s="11"/>
      <c r="E38" s="66"/>
      <c r="F38" s="66"/>
      <c r="G38" s="66"/>
      <c r="H38" s="66"/>
      <c r="I38" s="66"/>
      <c r="J38" s="66"/>
      <c r="K38" s="66"/>
      <c r="L38" s="66"/>
      <c r="M38" s="66"/>
      <c r="N38" s="68"/>
    </row>
    <row r="39" spans="1:14" ht="15" thickBot="1" x14ac:dyDescent="0.4">
      <c r="A39" s="30" t="s">
        <v>49</v>
      </c>
      <c r="B39" s="31"/>
      <c r="C39" s="31"/>
      <c r="D39" s="31"/>
      <c r="E39" s="89">
        <f t="shared" ref="E39:N39" si="8">E22+E37</f>
        <v>1550151805</v>
      </c>
      <c r="F39" s="89">
        <f t="shared" si="8"/>
        <v>1596253875</v>
      </c>
      <c r="G39" s="89">
        <f t="shared" si="8"/>
        <v>1636555906</v>
      </c>
      <c r="H39" s="89">
        <f t="shared" si="8"/>
        <v>1513883387</v>
      </c>
      <c r="I39" s="89">
        <f t="shared" si="8"/>
        <v>1484661151</v>
      </c>
      <c r="J39" s="89">
        <f t="shared" si="8"/>
        <v>1691371174</v>
      </c>
      <c r="K39" s="89">
        <f t="shared" si="8"/>
        <v>1799340709</v>
      </c>
      <c r="L39" s="89">
        <f t="shared" si="8"/>
        <v>1742524932</v>
      </c>
      <c r="M39" s="89">
        <f t="shared" si="8"/>
        <v>1781143361.72</v>
      </c>
      <c r="N39" s="90">
        <f t="shared" si="8"/>
        <v>1945929340.2700429</v>
      </c>
    </row>
  </sheetData>
  <mergeCells count="4">
    <mergeCell ref="A1:A2"/>
    <mergeCell ref="B1:E1"/>
    <mergeCell ref="F1:I1"/>
    <mergeCell ref="J1:M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8EB5-514F-4D9A-BC55-EF8A0D9963B4}">
  <dimension ref="A1:N50"/>
  <sheetViews>
    <sheetView zoomScale="90" zoomScaleNormal="90" workbookViewId="0">
      <pane xSplit="1" topLeftCell="B1" activePane="topRight" state="frozen"/>
      <selection pane="topRight" activeCell="A5" sqref="A5"/>
    </sheetView>
  </sheetViews>
  <sheetFormatPr defaultRowHeight="14.5" x14ac:dyDescent="0.35"/>
  <cols>
    <col min="1" max="1" width="64" bestFit="1" customWidth="1"/>
    <col min="2" max="2" width="12.6328125" bestFit="1" customWidth="1"/>
    <col min="3" max="5" width="13.36328125" bestFit="1" customWidth="1"/>
    <col min="6" max="6" width="12.6328125" bestFit="1" customWidth="1"/>
    <col min="7" max="9" width="13.36328125" bestFit="1" customWidth="1"/>
    <col min="10" max="11" width="12.6328125" bestFit="1" customWidth="1"/>
    <col min="12" max="13" width="13.36328125" bestFit="1" customWidth="1"/>
    <col min="14" max="14" width="12.6328125" bestFit="1" customWidth="1"/>
  </cols>
  <sheetData>
    <row r="1" spans="1:14" ht="15" thickBot="1" x14ac:dyDescent="0.4">
      <c r="A1" s="105" t="s">
        <v>166</v>
      </c>
      <c r="B1" s="99">
        <v>2020</v>
      </c>
      <c r="C1" s="100"/>
      <c r="D1" s="100"/>
      <c r="E1" s="101"/>
      <c r="F1" s="102">
        <v>2021</v>
      </c>
      <c r="G1" s="103"/>
      <c r="H1" s="103"/>
      <c r="I1" s="104"/>
      <c r="J1" s="102">
        <v>2022</v>
      </c>
      <c r="K1" s="103"/>
      <c r="L1" s="103"/>
      <c r="M1" s="104"/>
      <c r="N1" s="3">
        <v>2023</v>
      </c>
    </row>
    <row r="2" spans="1:14" ht="15" thickBot="1" x14ac:dyDescent="0.4">
      <c r="A2" s="106"/>
      <c r="B2" s="1" t="s">
        <v>0</v>
      </c>
      <c r="C2" s="1" t="s">
        <v>1</v>
      </c>
      <c r="D2" s="3" t="s">
        <v>2</v>
      </c>
      <c r="E2" s="3" t="s">
        <v>3</v>
      </c>
      <c r="F2" s="3" t="s">
        <v>0</v>
      </c>
      <c r="G2" s="2" t="s">
        <v>1</v>
      </c>
      <c r="H2" s="3" t="s">
        <v>2</v>
      </c>
      <c r="I2" s="3" t="s">
        <v>3</v>
      </c>
      <c r="J2" s="3" t="s">
        <v>0</v>
      </c>
      <c r="K2" s="3" t="s">
        <v>1</v>
      </c>
      <c r="L2" s="3" t="s">
        <v>2</v>
      </c>
      <c r="M2" s="3" t="s">
        <v>3</v>
      </c>
      <c r="N2" s="3" t="s">
        <v>0</v>
      </c>
    </row>
    <row r="3" spans="1:14" x14ac:dyDescent="0.35">
      <c r="A3" s="15" t="s">
        <v>50</v>
      </c>
      <c r="B3" s="81">
        <v>74294894</v>
      </c>
      <c r="C3" s="81">
        <v>144818239</v>
      </c>
      <c r="D3" s="81">
        <v>250504747</v>
      </c>
      <c r="E3" s="81">
        <v>204679821</v>
      </c>
      <c r="F3" s="81">
        <v>75428186</v>
      </c>
      <c r="G3" s="81">
        <v>168379370</v>
      </c>
      <c r="H3" s="81">
        <v>297671851</v>
      </c>
      <c r="I3" s="81">
        <v>241195189</v>
      </c>
      <c r="J3" s="81">
        <v>93261725.572201207</v>
      </c>
      <c r="K3" s="81">
        <v>180952185</v>
      </c>
      <c r="L3" s="81">
        <v>359189914</v>
      </c>
      <c r="M3" s="87">
        <v>299337001.99204671</v>
      </c>
      <c r="N3" s="88">
        <v>139093823.17402717</v>
      </c>
    </row>
    <row r="4" spans="1:14" x14ac:dyDescent="0.35">
      <c r="A4" s="6" t="s">
        <v>10</v>
      </c>
      <c r="B4" s="66">
        <v>9302503</v>
      </c>
      <c r="C4" s="66">
        <v>19677472</v>
      </c>
      <c r="D4" s="66">
        <v>30564703</v>
      </c>
      <c r="E4" s="66">
        <v>41886852</v>
      </c>
      <c r="F4" s="66">
        <v>11224929</v>
      </c>
      <c r="G4" s="66">
        <v>23276342</v>
      </c>
      <c r="H4" s="66">
        <v>35906417</v>
      </c>
      <c r="I4" s="66">
        <v>48628108</v>
      </c>
      <c r="J4" s="66">
        <v>12732435.928115601</v>
      </c>
      <c r="K4" s="66">
        <v>25635547</v>
      </c>
      <c r="L4" s="66">
        <v>38900727</v>
      </c>
      <c r="M4" s="66">
        <v>51064749.825080447</v>
      </c>
      <c r="N4" s="68">
        <v>11924298.360593401</v>
      </c>
    </row>
    <row r="5" spans="1:14" x14ac:dyDescent="0.35">
      <c r="A5" s="6" t="s">
        <v>120</v>
      </c>
      <c r="B5" s="66">
        <v>76414</v>
      </c>
      <c r="C5" s="66">
        <v>152125</v>
      </c>
      <c r="D5" s="66">
        <v>228070</v>
      </c>
      <c r="E5" s="66">
        <v>280109</v>
      </c>
      <c r="F5" s="66">
        <v>52039</v>
      </c>
      <c r="G5" s="66">
        <v>103609</v>
      </c>
      <c r="H5" s="66">
        <v>155647</v>
      </c>
      <c r="I5" s="66">
        <v>207686</v>
      </c>
      <c r="J5" s="66">
        <v>51804</v>
      </c>
      <c r="K5" s="66">
        <v>103374</v>
      </c>
      <c r="L5" s="66">
        <v>155413</v>
      </c>
      <c r="M5" s="66">
        <v>207452</v>
      </c>
      <c r="N5" s="68">
        <v>51804.33</v>
      </c>
    </row>
    <row r="6" spans="1:14" x14ac:dyDescent="0.35">
      <c r="A6" s="6" t="s">
        <v>118</v>
      </c>
      <c r="B6" s="66">
        <v>0</v>
      </c>
      <c r="C6" s="66">
        <v>0</v>
      </c>
      <c r="D6" s="66">
        <v>0</v>
      </c>
      <c r="E6" s="66">
        <v>0</v>
      </c>
      <c r="F6" s="66">
        <v>0</v>
      </c>
      <c r="G6" s="66">
        <v>0</v>
      </c>
      <c r="H6" s="66">
        <v>0</v>
      </c>
      <c r="I6" s="66">
        <v>0</v>
      </c>
      <c r="J6" s="66">
        <v>0</v>
      </c>
      <c r="K6" s="66">
        <v>0</v>
      </c>
      <c r="L6" s="66">
        <v>7409820</v>
      </c>
      <c r="M6" s="66">
        <v>9879740</v>
      </c>
      <c r="N6" s="68">
        <v>2469939</v>
      </c>
    </row>
    <row r="7" spans="1:14" x14ac:dyDescent="0.35">
      <c r="A7" s="6" t="s">
        <v>119</v>
      </c>
      <c r="B7" s="66">
        <v>0</v>
      </c>
      <c r="C7" s="66">
        <v>0</v>
      </c>
      <c r="D7" s="66">
        <v>0</v>
      </c>
      <c r="E7" s="66">
        <v>0</v>
      </c>
      <c r="F7" s="66">
        <v>0</v>
      </c>
      <c r="G7" s="66">
        <v>0</v>
      </c>
      <c r="H7" s="66">
        <v>0</v>
      </c>
      <c r="I7" s="66">
        <v>0</v>
      </c>
      <c r="J7" s="66">
        <v>0</v>
      </c>
      <c r="K7" s="66">
        <v>0</v>
      </c>
      <c r="L7" s="66">
        <v>3658901</v>
      </c>
      <c r="M7" s="66">
        <v>0</v>
      </c>
      <c r="N7" s="68">
        <v>1141459.5</v>
      </c>
    </row>
    <row r="8" spans="1:14" x14ac:dyDescent="0.35">
      <c r="A8" s="6" t="s">
        <v>52</v>
      </c>
      <c r="B8" s="66">
        <v>1603129</v>
      </c>
      <c r="C8" s="66">
        <v>2798129</v>
      </c>
      <c r="D8" s="66">
        <v>3668129</v>
      </c>
      <c r="E8" s="66">
        <v>4588129</v>
      </c>
      <c r="F8" s="66">
        <v>745000</v>
      </c>
      <c r="G8" s="66">
        <v>926525</v>
      </c>
      <c r="H8" s="66">
        <v>926525</v>
      </c>
      <c r="I8" s="66">
        <v>926525</v>
      </c>
      <c r="J8" s="66">
        <v>0</v>
      </c>
      <c r="K8" s="66">
        <v>0</v>
      </c>
      <c r="L8" s="66">
        <v>0</v>
      </c>
      <c r="M8" s="66">
        <v>0</v>
      </c>
      <c r="N8" s="68">
        <v>0</v>
      </c>
    </row>
    <row r="9" spans="1:14" x14ac:dyDescent="0.35">
      <c r="A9" s="6" t="s">
        <v>53</v>
      </c>
      <c r="B9" s="66">
        <v>0</v>
      </c>
      <c r="C9" s="66">
        <v>0</v>
      </c>
      <c r="D9" s="66">
        <v>0</v>
      </c>
      <c r="E9" s="66">
        <v>22270</v>
      </c>
      <c r="F9" s="66">
        <v>0</v>
      </c>
      <c r="G9" s="66">
        <v>0</v>
      </c>
      <c r="H9" s="66">
        <v>0</v>
      </c>
      <c r="I9" s="66">
        <v>0</v>
      </c>
      <c r="J9" s="66">
        <v>0</v>
      </c>
      <c r="K9" s="66">
        <v>0</v>
      </c>
      <c r="L9" s="66">
        <v>0</v>
      </c>
      <c r="M9" s="66">
        <v>0</v>
      </c>
      <c r="N9" s="68">
        <v>0</v>
      </c>
    </row>
    <row r="10" spans="1:14" x14ac:dyDescent="0.35">
      <c r="A10" s="6" t="s">
        <v>54</v>
      </c>
      <c r="B10" s="66">
        <v>0</v>
      </c>
      <c r="C10" s="66">
        <v>0</v>
      </c>
      <c r="D10" s="66">
        <v>0</v>
      </c>
      <c r="E10" s="66">
        <v>0</v>
      </c>
      <c r="F10" s="66">
        <v>0</v>
      </c>
      <c r="G10" s="66">
        <v>0</v>
      </c>
      <c r="H10" s="66">
        <v>0</v>
      </c>
      <c r="I10" s="66">
        <v>-989652</v>
      </c>
      <c r="J10" s="66">
        <v>0</v>
      </c>
      <c r="K10" s="66">
        <v>0</v>
      </c>
      <c r="L10" s="66">
        <v>0</v>
      </c>
      <c r="M10" s="66">
        <v>-46206</v>
      </c>
      <c r="N10" s="68">
        <v>0</v>
      </c>
    </row>
    <row r="11" spans="1:14" x14ac:dyDescent="0.35">
      <c r="A11" s="6" t="s">
        <v>18</v>
      </c>
      <c r="B11" s="66">
        <v>-5148110</v>
      </c>
      <c r="C11" s="66">
        <v>-9125326</v>
      </c>
      <c r="D11" s="66">
        <v>-11566165</v>
      </c>
      <c r="E11" s="66">
        <v>-16383734</v>
      </c>
      <c r="F11" s="66">
        <v>-9597148</v>
      </c>
      <c r="G11" s="66">
        <v>-14496018</v>
      </c>
      <c r="H11" s="66">
        <v>-19490205</v>
      </c>
      <c r="I11" s="66">
        <v>-19147638</v>
      </c>
      <c r="J11" s="66">
        <v>-5324679</v>
      </c>
      <c r="K11" s="66">
        <v>-10634983</v>
      </c>
      <c r="L11" s="66">
        <v>-14635229</v>
      </c>
      <c r="M11" s="66">
        <v>-14794966.369999999</v>
      </c>
      <c r="N11" s="68">
        <v>-5892672</v>
      </c>
    </row>
    <row r="12" spans="1:14" x14ac:dyDescent="0.35">
      <c r="A12" s="6" t="s">
        <v>51</v>
      </c>
      <c r="B12" s="66">
        <v>0</v>
      </c>
      <c r="C12" s="66">
        <v>0</v>
      </c>
      <c r="D12" s="66">
        <v>0</v>
      </c>
      <c r="E12" s="66">
        <v>-3915849</v>
      </c>
      <c r="F12" s="66">
        <v>0</v>
      </c>
      <c r="G12" s="66">
        <v>0</v>
      </c>
      <c r="H12" s="66">
        <v>0</v>
      </c>
      <c r="I12" s="66">
        <v>-74809</v>
      </c>
      <c r="J12" s="66">
        <v>0</v>
      </c>
      <c r="K12" s="66">
        <v>-132629</v>
      </c>
      <c r="L12" s="66">
        <v>-896949</v>
      </c>
      <c r="M12" s="66">
        <v>-896948</v>
      </c>
      <c r="N12" s="68">
        <v>0</v>
      </c>
    </row>
    <row r="13" spans="1:14" x14ac:dyDescent="0.35">
      <c r="A13" s="6" t="s">
        <v>158</v>
      </c>
      <c r="B13" s="66">
        <v>0</v>
      </c>
      <c r="C13" s="66">
        <v>0</v>
      </c>
      <c r="D13" s="66">
        <v>0</v>
      </c>
      <c r="E13" s="66">
        <v>0</v>
      </c>
      <c r="F13" s="66">
        <v>0</v>
      </c>
      <c r="G13" s="66">
        <v>0</v>
      </c>
      <c r="H13" s="66">
        <v>0</v>
      </c>
      <c r="I13" s="66">
        <v>0</v>
      </c>
      <c r="J13" s="66">
        <v>0</v>
      </c>
      <c r="K13" s="66">
        <v>0</v>
      </c>
      <c r="L13" s="66">
        <v>0</v>
      </c>
      <c r="M13" s="66">
        <v>0</v>
      </c>
      <c r="N13" s="68">
        <v>2104141</v>
      </c>
    </row>
    <row r="14" spans="1:14" x14ac:dyDescent="0.35">
      <c r="A14" s="6" t="s">
        <v>125</v>
      </c>
      <c r="B14" s="66">
        <v>0</v>
      </c>
      <c r="C14" s="66">
        <v>0</v>
      </c>
      <c r="D14" s="66">
        <v>0</v>
      </c>
      <c r="E14" s="66">
        <v>0</v>
      </c>
      <c r="F14" s="66">
        <v>0</v>
      </c>
      <c r="G14" s="66">
        <v>0</v>
      </c>
      <c r="H14" s="66">
        <v>0</v>
      </c>
      <c r="I14" s="66">
        <v>0</v>
      </c>
      <c r="J14" s="66">
        <v>0</v>
      </c>
      <c r="K14" s="66">
        <v>0</v>
      </c>
      <c r="L14" s="66">
        <v>0</v>
      </c>
      <c r="M14" s="66">
        <v>4831694.49</v>
      </c>
      <c r="N14" s="68">
        <v>0</v>
      </c>
    </row>
    <row r="15" spans="1:14" x14ac:dyDescent="0.35">
      <c r="A15" s="16" t="s">
        <v>55</v>
      </c>
      <c r="B15" s="80">
        <f t="shared" ref="B15" si="0">SUM(B3:B14)</f>
        <v>80128830</v>
      </c>
      <c r="C15" s="80">
        <f t="shared" ref="C15" si="1">SUM(C3:C14)</f>
        <v>158320639</v>
      </c>
      <c r="D15" s="80">
        <f t="shared" ref="D15" si="2">SUM(D3:D14)</f>
        <v>273399484</v>
      </c>
      <c r="E15" s="80">
        <f t="shared" ref="E15" si="3">SUM(E3:E14)</f>
        <v>231157598</v>
      </c>
      <c r="F15" s="80">
        <f t="shared" ref="F15" si="4">SUM(F3:F14)</f>
        <v>77853006</v>
      </c>
      <c r="G15" s="80">
        <f t="shared" ref="G15" si="5">SUM(G3:G14)</f>
        <v>178189828</v>
      </c>
      <c r="H15" s="80">
        <f t="shared" ref="H15" si="6">SUM(H3:H14)</f>
        <v>315170235</v>
      </c>
      <c r="I15" s="80">
        <f t="shared" ref="I15" si="7">SUM(I3:I14)</f>
        <v>270745409</v>
      </c>
      <c r="J15" s="80">
        <f t="shared" ref="J15" si="8">SUM(J3:J14)</f>
        <v>100721286.50031681</v>
      </c>
      <c r="K15" s="80">
        <f t="shared" ref="K15" si="9">SUM(K3:K14)</f>
        <v>195923494</v>
      </c>
      <c r="L15" s="80">
        <f t="shared" ref="L15" si="10">SUM(L3:L14)</f>
        <v>393782597</v>
      </c>
      <c r="M15" s="80">
        <f t="shared" ref="M15" si="11">SUM(M3:M14)</f>
        <v>349582517.93712717</v>
      </c>
      <c r="N15" s="82">
        <f t="shared" ref="N15" si="12">SUM(N3:N14)</f>
        <v>150892793.3646206</v>
      </c>
    </row>
    <row r="16" spans="1:14" x14ac:dyDescent="0.35">
      <c r="A16" s="6" t="s">
        <v>56</v>
      </c>
      <c r="B16" s="66">
        <v>-425399</v>
      </c>
      <c r="C16" s="66">
        <v>-31725</v>
      </c>
      <c r="D16" s="66">
        <v>1691950</v>
      </c>
      <c r="E16" s="66">
        <v>1426446</v>
      </c>
      <c r="F16" s="66">
        <v>35829</v>
      </c>
      <c r="G16" s="66">
        <v>-39596</v>
      </c>
      <c r="H16" s="66">
        <v>352912</v>
      </c>
      <c r="I16" s="66">
        <v>-175444</v>
      </c>
      <c r="J16" s="66">
        <v>-186024.94</v>
      </c>
      <c r="K16" s="66">
        <v>534231</v>
      </c>
      <c r="L16" s="66">
        <v>498455.27000000048</v>
      </c>
      <c r="M16" s="66">
        <v>198699.49</v>
      </c>
      <c r="N16" s="68">
        <v>154464.503</v>
      </c>
    </row>
    <row r="17" spans="1:14" x14ac:dyDescent="0.35">
      <c r="A17" s="6" t="s">
        <v>27</v>
      </c>
      <c r="B17" s="66">
        <v>-26696039</v>
      </c>
      <c r="C17" s="66">
        <v>-12710477</v>
      </c>
      <c r="D17" s="66">
        <v>-4642103</v>
      </c>
      <c r="E17" s="66">
        <v>10934090</v>
      </c>
      <c r="F17" s="66">
        <v>-6720310</v>
      </c>
      <c r="G17" s="66">
        <v>-8877068</v>
      </c>
      <c r="H17" s="66">
        <v>-16620353</v>
      </c>
      <c r="I17" s="66">
        <v>-51639852</v>
      </c>
      <c r="J17" s="66">
        <v>-4237573.7747072196</v>
      </c>
      <c r="K17" s="66">
        <v>272585</v>
      </c>
      <c r="L17" s="66">
        <v>-6151607</v>
      </c>
      <c r="M17" s="66">
        <v>-429841</v>
      </c>
      <c r="N17" s="68">
        <v>-24092477</v>
      </c>
    </row>
    <row r="18" spans="1:14" x14ac:dyDescent="0.35">
      <c r="A18" s="6" t="s">
        <v>30</v>
      </c>
      <c r="B18" s="66">
        <v>-2397612</v>
      </c>
      <c r="C18" s="66">
        <v>-1510661</v>
      </c>
      <c r="D18" s="66">
        <v>-2496831</v>
      </c>
      <c r="E18" s="66">
        <v>-4427508</v>
      </c>
      <c r="F18" s="66">
        <v>2753963</v>
      </c>
      <c r="G18" s="66">
        <v>-428162</v>
      </c>
      <c r="H18" s="66">
        <v>2571840</v>
      </c>
      <c r="I18" s="66">
        <v>2571838</v>
      </c>
      <c r="J18" s="66">
        <v>0</v>
      </c>
      <c r="K18" s="66">
        <v>600</v>
      </c>
      <c r="L18" s="66">
        <v>600</v>
      </c>
      <c r="M18" s="66">
        <v>600</v>
      </c>
      <c r="N18" s="68">
        <v>0</v>
      </c>
    </row>
    <row r="19" spans="1:14" x14ac:dyDescent="0.35">
      <c r="A19" s="6" t="s">
        <v>43</v>
      </c>
      <c r="B19" s="66">
        <v>5514225</v>
      </c>
      <c r="C19" s="66">
        <v>140098654</v>
      </c>
      <c r="D19" s="66">
        <v>8204903</v>
      </c>
      <c r="E19" s="66">
        <v>80400348</v>
      </c>
      <c r="F19" s="66">
        <v>-24183584</v>
      </c>
      <c r="G19" s="66">
        <v>27639351</v>
      </c>
      <c r="H19" s="66">
        <v>22611451</v>
      </c>
      <c r="I19" s="66">
        <v>24081831</v>
      </c>
      <c r="J19" s="66">
        <v>-30760080</v>
      </c>
      <c r="K19" s="66">
        <v>-40839316</v>
      </c>
      <c r="L19" s="66">
        <v>-40607935</v>
      </c>
      <c r="M19" s="66">
        <v>-16970561</v>
      </c>
      <c r="N19" s="68">
        <v>-16097235</v>
      </c>
    </row>
    <row r="20" spans="1:14" x14ac:dyDescent="0.35">
      <c r="A20" s="6" t="s">
        <v>45</v>
      </c>
      <c r="B20" s="66">
        <v>-87895646</v>
      </c>
      <c r="C20" s="66">
        <v>-38592269</v>
      </c>
      <c r="D20" s="66">
        <v>-206879793</v>
      </c>
      <c r="E20" s="66">
        <v>-31953008</v>
      </c>
      <c r="F20" s="66">
        <v>7500896</v>
      </c>
      <c r="G20" s="66">
        <v>73508947</v>
      </c>
      <c r="H20" s="66">
        <v>-173428156</v>
      </c>
      <c r="I20" s="66">
        <v>-147773301</v>
      </c>
      <c r="J20" s="66">
        <v>113304411.97</v>
      </c>
      <c r="K20" s="66">
        <v>215209179</v>
      </c>
      <c r="L20" s="66">
        <v>-18425241</v>
      </c>
      <c r="M20" s="66">
        <v>57527929</v>
      </c>
      <c r="N20" s="68">
        <v>53145832</v>
      </c>
    </row>
    <row r="21" spans="1:14" x14ac:dyDescent="0.35">
      <c r="A21" s="6" t="s">
        <v>46</v>
      </c>
      <c r="B21" s="66">
        <v>0</v>
      </c>
      <c r="C21" s="66">
        <v>0</v>
      </c>
      <c r="D21" s="66">
        <v>0</v>
      </c>
      <c r="E21" s="66">
        <v>0</v>
      </c>
      <c r="F21" s="66">
        <v>-32880</v>
      </c>
      <c r="G21" s="66">
        <v>-32880</v>
      </c>
      <c r="H21" s="66">
        <v>-32880</v>
      </c>
      <c r="I21" s="66">
        <v>-32880</v>
      </c>
      <c r="J21" s="66">
        <v>0</v>
      </c>
      <c r="K21" s="66">
        <v>0</v>
      </c>
      <c r="L21" s="66">
        <v>0</v>
      </c>
      <c r="M21" s="66">
        <v>0</v>
      </c>
      <c r="N21" s="68">
        <v>0</v>
      </c>
    </row>
    <row r="22" spans="1:14" x14ac:dyDescent="0.35">
      <c r="A22" s="6" t="s">
        <v>106</v>
      </c>
      <c r="B22" s="66">
        <v>-413114</v>
      </c>
      <c r="C22" s="66">
        <v>-29703641</v>
      </c>
      <c r="D22" s="66">
        <v>-30089404</v>
      </c>
      <c r="E22" s="66">
        <v>-43349615</v>
      </c>
      <c r="F22" s="66">
        <v>0</v>
      </c>
      <c r="G22" s="66">
        <v>-45926593</v>
      </c>
      <c r="H22" s="66">
        <v>-45926588</v>
      </c>
      <c r="I22" s="66">
        <v>-45926587</v>
      </c>
      <c r="J22" s="66">
        <v>0</v>
      </c>
      <c r="K22" s="66">
        <v>-55003113</v>
      </c>
      <c r="L22" s="66">
        <v>-55003117</v>
      </c>
      <c r="M22" s="66">
        <v>-55003112</v>
      </c>
      <c r="N22" s="68">
        <v>0</v>
      </c>
    </row>
    <row r="23" spans="1:14" x14ac:dyDescent="0.35">
      <c r="A23" s="6" t="s">
        <v>57</v>
      </c>
      <c r="B23" s="66">
        <v>0</v>
      </c>
      <c r="C23" s="66">
        <v>0</v>
      </c>
      <c r="D23" s="66">
        <v>0</v>
      </c>
      <c r="E23" s="66">
        <v>1000000</v>
      </c>
      <c r="F23" s="66">
        <v>0</v>
      </c>
      <c r="G23" s="66">
        <v>0</v>
      </c>
      <c r="H23" s="66">
        <v>0</v>
      </c>
      <c r="I23" s="66">
        <v>204000</v>
      </c>
      <c r="J23" s="66">
        <v>-157818</v>
      </c>
      <c r="K23" s="66">
        <v>0</v>
      </c>
      <c r="L23" s="66">
        <v>0</v>
      </c>
      <c r="M23" s="66">
        <v>0</v>
      </c>
      <c r="N23" s="68">
        <v>0</v>
      </c>
    </row>
    <row r="24" spans="1:14" x14ac:dyDescent="0.35">
      <c r="A24" s="6" t="s">
        <v>159</v>
      </c>
      <c r="B24" s="66">
        <v>0</v>
      </c>
      <c r="C24" s="66">
        <v>0</v>
      </c>
      <c r="D24" s="66">
        <v>0</v>
      </c>
      <c r="E24" s="66">
        <v>0</v>
      </c>
      <c r="F24" s="66">
        <v>0</v>
      </c>
      <c r="G24" s="66">
        <v>0</v>
      </c>
      <c r="H24" s="66">
        <v>0</v>
      </c>
      <c r="I24" s="66">
        <v>0</v>
      </c>
      <c r="J24" s="66">
        <v>0</v>
      </c>
      <c r="K24" s="66">
        <v>0</v>
      </c>
      <c r="L24" s="66">
        <v>0</v>
      </c>
      <c r="M24" s="66">
        <v>0</v>
      </c>
      <c r="N24" s="68">
        <v>20000</v>
      </c>
    </row>
    <row r="25" spans="1:14" x14ac:dyDescent="0.35">
      <c r="A25" s="18" t="s">
        <v>58</v>
      </c>
      <c r="B25" s="65">
        <f t="shared" ref="B25:N25" si="13">SUM(B15:B24)</f>
        <v>-32184755</v>
      </c>
      <c r="C25" s="65">
        <f t="shared" si="13"/>
        <v>215870520</v>
      </c>
      <c r="D25" s="65">
        <f t="shared" si="13"/>
        <v>39188206</v>
      </c>
      <c r="E25" s="65">
        <f t="shared" si="13"/>
        <v>245188351</v>
      </c>
      <c r="F25" s="65">
        <f t="shared" si="13"/>
        <v>57206920</v>
      </c>
      <c r="G25" s="65">
        <f t="shared" si="13"/>
        <v>224033827</v>
      </c>
      <c r="H25" s="65">
        <f t="shared" si="13"/>
        <v>104698461</v>
      </c>
      <c r="I25" s="65">
        <f t="shared" si="13"/>
        <v>52055014</v>
      </c>
      <c r="J25" s="65">
        <f t="shared" si="13"/>
        <v>178684201.7556096</v>
      </c>
      <c r="K25" s="65">
        <f t="shared" si="13"/>
        <v>316097660</v>
      </c>
      <c r="L25" s="65">
        <f t="shared" si="13"/>
        <v>274093752.26999998</v>
      </c>
      <c r="M25" s="65">
        <f t="shared" si="13"/>
        <v>334906232.42712718</v>
      </c>
      <c r="N25" s="71">
        <f t="shared" si="13"/>
        <v>164023377.86762059</v>
      </c>
    </row>
    <row r="26" spans="1:14" x14ac:dyDescent="0.35">
      <c r="A26" s="14"/>
      <c r="B26" s="66"/>
      <c r="C26" s="66"/>
      <c r="D26" s="66"/>
      <c r="E26" s="66"/>
      <c r="F26" s="66"/>
      <c r="G26" s="66"/>
      <c r="H26" s="66"/>
      <c r="I26" s="66"/>
      <c r="J26" s="66"/>
      <c r="K26" s="66"/>
      <c r="L26" s="66"/>
      <c r="M26" s="66"/>
      <c r="N26" s="68"/>
    </row>
    <row r="27" spans="1:14" x14ac:dyDescent="0.35">
      <c r="A27" s="6" t="s">
        <v>59</v>
      </c>
      <c r="B27" s="66">
        <v>-17694083</v>
      </c>
      <c r="C27" s="66">
        <v>-41044467</v>
      </c>
      <c r="D27" s="66">
        <v>-56089992</v>
      </c>
      <c r="E27" s="66">
        <v>-189759025</v>
      </c>
      <c r="F27" s="66">
        <v>-21518604</v>
      </c>
      <c r="G27" s="66">
        <v>-147202880</v>
      </c>
      <c r="H27" s="66">
        <v>-157188760</v>
      </c>
      <c r="I27" s="66">
        <v>-171711696</v>
      </c>
      <c r="J27" s="66">
        <v>-8685816.6406251304</v>
      </c>
      <c r="K27" s="66">
        <v>-67713673</v>
      </c>
      <c r="L27" s="66">
        <v>-211212856</v>
      </c>
      <c r="M27" s="66">
        <v>-298227091</v>
      </c>
      <c r="N27" s="68">
        <v>-61451929.989909127</v>
      </c>
    </row>
    <row r="28" spans="1:14" x14ac:dyDescent="0.35">
      <c r="A28" s="6" t="s">
        <v>124</v>
      </c>
      <c r="B28" s="66">
        <v>0</v>
      </c>
      <c r="C28" s="66">
        <v>0</v>
      </c>
      <c r="D28" s="66">
        <v>0</v>
      </c>
      <c r="E28" s="66">
        <v>0</v>
      </c>
      <c r="F28" s="66">
        <v>0</v>
      </c>
      <c r="G28" s="66">
        <v>0</v>
      </c>
      <c r="H28" s="66">
        <v>0</v>
      </c>
      <c r="I28" s="66">
        <v>0</v>
      </c>
      <c r="J28" s="66">
        <v>0</v>
      </c>
      <c r="K28" s="66">
        <v>0</v>
      </c>
      <c r="L28" s="66">
        <v>0</v>
      </c>
      <c r="M28" s="66">
        <v>0</v>
      </c>
      <c r="N28" s="68">
        <v>0</v>
      </c>
    </row>
    <row r="29" spans="1:14" x14ac:dyDescent="0.35">
      <c r="A29" s="6" t="s">
        <v>60</v>
      </c>
      <c r="B29" s="66">
        <v>0</v>
      </c>
      <c r="C29" s="66">
        <v>0</v>
      </c>
      <c r="D29" s="66">
        <v>0</v>
      </c>
      <c r="E29" s="66">
        <v>0</v>
      </c>
      <c r="F29" s="66">
        <v>0</v>
      </c>
      <c r="G29" s="66">
        <v>0</v>
      </c>
      <c r="H29" s="66">
        <v>0</v>
      </c>
      <c r="I29" s="66">
        <v>1000000</v>
      </c>
      <c r="J29" s="66">
        <v>0</v>
      </c>
      <c r="K29" s="66">
        <v>0</v>
      </c>
      <c r="L29" s="66">
        <v>0</v>
      </c>
      <c r="M29" s="66">
        <v>46206</v>
      </c>
      <c r="N29" s="68">
        <v>0</v>
      </c>
    </row>
    <row r="30" spans="1:14" x14ac:dyDescent="0.35">
      <c r="A30" s="6" t="s">
        <v>61</v>
      </c>
      <c r="B30" s="66">
        <v>3576014</v>
      </c>
      <c r="C30" s="66">
        <v>9125326</v>
      </c>
      <c r="D30" s="66">
        <v>11566165</v>
      </c>
      <c r="E30" s="66">
        <v>16434576</v>
      </c>
      <c r="F30" s="66">
        <v>9597148</v>
      </c>
      <c r="G30" s="66">
        <v>13250249</v>
      </c>
      <c r="H30" s="66">
        <v>19490205</v>
      </c>
      <c r="I30" s="66">
        <v>19147638</v>
      </c>
      <c r="J30" s="66">
        <v>5324679</v>
      </c>
      <c r="K30" s="66">
        <v>10634983</v>
      </c>
      <c r="L30" s="66">
        <v>14635229</v>
      </c>
      <c r="M30" s="66">
        <v>14794966.369999999</v>
      </c>
      <c r="N30" s="68">
        <v>5892672.0999999996</v>
      </c>
    </row>
    <row r="31" spans="1:14" x14ac:dyDescent="0.35">
      <c r="A31" s="18" t="s">
        <v>62</v>
      </c>
      <c r="B31" s="65">
        <f t="shared" ref="B31:N31" si="14">SUM(B27:B30)</f>
        <v>-14118069</v>
      </c>
      <c r="C31" s="65">
        <f t="shared" si="14"/>
        <v>-31919141</v>
      </c>
      <c r="D31" s="65">
        <f t="shared" si="14"/>
        <v>-44523827</v>
      </c>
      <c r="E31" s="65">
        <f t="shared" si="14"/>
        <v>-173324449</v>
      </c>
      <c r="F31" s="65">
        <f t="shared" si="14"/>
        <v>-11921456</v>
      </c>
      <c r="G31" s="65">
        <f t="shared" si="14"/>
        <v>-133952631</v>
      </c>
      <c r="H31" s="65">
        <f t="shared" si="14"/>
        <v>-137698555</v>
      </c>
      <c r="I31" s="65">
        <f t="shared" si="14"/>
        <v>-151564058</v>
      </c>
      <c r="J31" s="65">
        <f t="shared" si="14"/>
        <v>-3361137.6406251304</v>
      </c>
      <c r="K31" s="65">
        <f t="shared" si="14"/>
        <v>-57078690</v>
      </c>
      <c r="L31" s="65">
        <f t="shared" si="14"/>
        <v>-196577627</v>
      </c>
      <c r="M31" s="65">
        <f t="shared" si="14"/>
        <v>-283385918.63</v>
      </c>
      <c r="N31" s="71">
        <f t="shared" si="14"/>
        <v>-55559257.889909126</v>
      </c>
    </row>
    <row r="32" spans="1:14" x14ac:dyDescent="0.35">
      <c r="A32" s="14"/>
      <c r="B32" s="66"/>
      <c r="C32" s="66"/>
      <c r="D32" s="66"/>
      <c r="E32" s="66"/>
      <c r="F32" s="66"/>
      <c r="G32" s="66"/>
      <c r="H32" s="66"/>
      <c r="I32" s="66"/>
      <c r="J32" s="66"/>
      <c r="K32" s="66"/>
      <c r="L32" s="66"/>
      <c r="M32" s="66"/>
      <c r="N32" s="68"/>
    </row>
    <row r="33" spans="1:14" x14ac:dyDescent="0.35">
      <c r="A33" s="6" t="s">
        <v>63</v>
      </c>
      <c r="B33" s="66">
        <v>0</v>
      </c>
      <c r="C33" s="66">
        <v>598600000</v>
      </c>
      <c r="D33" s="66">
        <v>598600000</v>
      </c>
      <c r="E33" s="66">
        <v>730000000</v>
      </c>
      <c r="F33" s="66">
        <v>0</v>
      </c>
      <c r="G33" s="66">
        <v>0</v>
      </c>
      <c r="H33" s="66">
        <v>0</v>
      </c>
      <c r="I33" s="66">
        <v>0</v>
      </c>
      <c r="J33" s="66">
        <v>0</v>
      </c>
      <c r="K33" s="66">
        <v>0</v>
      </c>
      <c r="L33" s="66">
        <v>0</v>
      </c>
      <c r="M33" s="66">
        <v>0</v>
      </c>
      <c r="N33" s="68">
        <v>0</v>
      </c>
    </row>
    <row r="34" spans="1:14" x14ac:dyDescent="0.35">
      <c r="A34" s="6" t="s">
        <v>64</v>
      </c>
      <c r="B34" s="66">
        <v>0</v>
      </c>
      <c r="C34" s="66">
        <v>-730263466</v>
      </c>
      <c r="D34" s="66">
        <v>-730596781</v>
      </c>
      <c r="E34" s="66">
        <v>-730263468</v>
      </c>
      <c r="F34" s="66">
        <v>0</v>
      </c>
      <c r="G34" s="66">
        <v>0</v>
      </c>
      <c r="H34" s="66">
        <v>0</v>
      </c>
      <c r="I34" s="66">
        <v>0</v>
      </c>
      <c r="J34" s="66">
        <v>0</v>
      </c>
      <c r="K34" s="66">
        <v>0</v>
      </c>
      <c r="L34" s="66">
        <v>0</v>
      </c>
      <c r="M34" s="66">
        <v>0</v>
      </c>
      <c r="N34" s="68">
        <v>0</v>
      </c>
    </row>
    <row r="35" spans="1:14" x14ac:dyDescent="0.35">
      <c r="A35" s="6" t="s">
        <v>107</v>
      </c>
      <c r="B35" s="66">
        <v>0</v>
      </c>
      <c r="C35" s="66">
        <v>-7336554</v>
      </c>
      <c r="D35" s="66">
        <v>-7336554</v>
      </c>
      <c r="E35" s="66">
        <v>-7336554</v>
      </c>
      <c r="F35" s="66">
        <v>-7756084</v>
      </c>
      <c r="G35" s="66">
        <v>-7756084</v>
      </c>
      <c r="H35" s="66">
        <v>-7756084</v>
      </c>
      <c r="I35" s="66">
        <v>-7756088</v>
      </c>
      <c r="J35" s="66">
        <v>-12670801</v>
      </c>
      <c r="K35" s="66">
        <v>-12670802</v>
      </c>
      <c r="L35" s="66">
        <v>-12670802.000000011</v>
      </c>
      <c r="M35" s="66">
        <v>-12670802.000000011</v>
      </c>
      <c r="N35" s="68">
        <v>-11749591.000000026</v>
      </c>
    </row>
    <row r="36" spans="1:14" x14ac:dyDescent="0.35">
      <c r="A36" s="6" t="s">
        <v>108</v>
      </c>
      <c r="B36" s="66">
        <v>0</v>
      </c>
      <c r="C36" s="66">
        <v>0</v>
      </c>
      <c r="D36" s="66">
        <v>0</v>
      </c>
      <c r="E36" s="66">
        <v>0</v>
      </c>
      <c r="F36" s="66">
        <v>0</v>
      </c>
      <c r="G36" s="66">
        <v>-110267750</v>
      </c>
      <c r="H36" s="66">
        <v>-110267750</v>
      </c>
      <c r="I36" s="66">
        <v>-110267750</v>
      </c>
      <c r="J36" s="66">
        <v>0</v>
      </c>
      <c r="K36" s="66">
        <v>0</v>
      </c>
      <c r="L36" s="66">
        <v>0</v>
      </c>
      <c r="M36" s="66">
        <v>0</v>
      </c>
      <c r="N36" s="68">
        <v>0</v>
      </c>
    </row>
    <row r="37" spans="1:14" x14ac:dyDescent="0.35">
      <c r="A37" s="6" t="s">
        <v>65</v>
      </c>
      <c r="B37" s="66">
        <v>-32500</v>
      </c>
      <c r="C37" s="66">
        <v>-32500</v>
      </c>
      <c r="D37" s="66">
        <v>-32500</v>
      </c>
      <c r="E37" s="66">
        <v>-2032500</v>
      </c>
      <c r="F37" s="66">
        <v>0</v>
      </c>
      <c r="G37" s="66">
        <v>0</v>
      </c>
      <c r="H37" s="66">
        <v>0</v>
      </c>
      <c r="I37" s="66">
        <v>0</v>
      </c>
      <c r="J37" s="66">
        <v>0</v>
      </c>
      <c r="K37" s="66">
        <v>0</v>
      </c>
      <c r="L37" s="66">
        <v>0</v>
      </c>
      <c r="M37" s="66">
        <v>0</v>
      </c>
      <c r="N37" s="68">
        <v>0</v>
      </c>
    </row>
    <row r="38" spans="1:14" x14ac:dyDescent="0.35">
      <c r="A38" s="6" t="s">
        <v>109</v>
      </c>
      <c r="B38" s="66">
        <v>0</v>
      </c>
      <c r="C38" s="66">
        <v>0</v>
      </c>
      <c r="D38" s="66">
        <v>0</v>
      </c>
      <c r="E38" s="66">
        <v>0</v>
      </c>
      <c r="F38" s="66">
        <v>0</v>
      </c>
      <c r="G38" s="66">
        <v>0</v>
      </c>
      <c r="H38" s="66">
        <v>0</v>
      </c>
      <c r="I38" s="66">
        <v>0</v>
      </c>
      <c r="J38" s="66">
        <v>3157435</v>
      </c>
      <c r="K38" s="66">
        <v>4849539</v>
      </c>
      <c r="L38" s="66">
        <v>-6250910</v>
      </c>
      <c r="M38" s="66">
        <v>-8542911</v>
      </c>
      <c r="N38" s="68">
        <v>-2852451</v>
      </c>
    </row>
    <row r="39" spans="1:14" x14ac:dyDescent="0.35">
      <c r="A39" s="6" t="s">
        <v>66</v>
      </c>
      <c r="B39" s="66">
        <v>0</v>
      </c>
      <c r="C39" s="66">
        <v>-2000000</v>
      </c>
      <c r="D39" s="66">
        <v>-14377871</v>
      </c>
      <c r="E39" s="66">
        <v>-8270991</v>
      </c>
      <c r="F39" s="66">
        <v>-4854464</v>
      </c>
      <c r="G39" s="66">
        <v>-19140260</v>
      </c>
      <c r="H39" s="66">
        <v>-19140263</v>
      </c>
      <c r="I39" s="66">
        <v>-19140259</v>
      </c>
      <c r="J39" s="66">
        <v>0</v>
      </c>
      <c r="K39" s="66">
        <v>-15704709</v>
      </c>
      <c r="L39" s="66">
        <v>-15704709</v>
      </c>
      <c r="M39" s="66">
        <v>-15704709</v>
      </c>
      <c r="N39" s="68">
        <v>0</v>
      </c>
    </row>
    <row r="40" spans="1:14" x14ac:dyDescent="0.35">
      <c r="A40" s="18" t="s">
        <v>67</v>
      </c>
      <c r="B40" s="65">
        <f t="shared" ref="B40:N40" si="15">SUM(B33:B39)</f>
        <v>-32500</v>
      </c>
      <c r="C40" s="65">
        <f t="shared" si="15"/>
        <v>-141032520</v>
      </c>
      <c r="D40" s="65">
        <f t="shared" si="15"/>
        <v>-153743706</v>
      </c>
      <c r="E40" s="65">
        <f t="shared" si="15"/>
        <v>-17903513</v>
      </c>
      <c r="F40" s="65">
        <f t="shared" si="15"/>
        <v>-12610548</v>
      </c>
      <c r="G40" s="65">
        <f t="shared" si="15"/>
        <v>-137164094</v>
      </c>
      <c r="H40" s="65">
        <f t="shared" si="15"/>
        <v>-137164097</v>
      </c>
      <c r="I40" s="65">
        <f t="shared" si="15"/>
        <v>-137164097</v>
      </c>
      <c r="J40" s="65">
        <f t="shared" si="15"/>
        <v>-9513366</v>
      </c>
      <c r="K40" s="65">
        <f t="shared" si="15"/>
        <v>-23525972</v>
      </c>
      <c r="L40" s="65">
        <f t="shared" si="15"/>
        <v>-34626421.000000015</v>
      </c>
      <c r="M40" s="65">
        <f t="shared" si="15"/>
        <v>-36918422.000000015</v>
      </c>
      <c r="N40" s="71">
        <f t="shared" si="15"/>
        <v>-14602042.000000026</v>
      </c>
    </row>
    <row r="41" spans="1:14" x14ac:dyDescent="0.35">
      <c r="A41" s="14"/>
      <c r="B41" s="66"/>
      <c r="C41" s="66"/>
      <c r="D41" s="66"/>
      <c r="E41" s="66"/>
      <c r="F41" s="66"/>
      <c r="G41" s="66"/>
      <c r="H41" s="66"/>
      <c r="I41" s="66"/>
      <c r="J41" s="66"/>
      <c r="K41" s="66"/>
      <c r="L41" s="66"/>
      <c r="M41" s="66"/>
      <c r="N41" s="68"/>
    </row>
    <row r="42" spans="1:14" x14ac:dyDescent="0.35">
      <c r="A42" s="19" t="s">
        <v>68</v>
      </c>
      <c r="B42" s="72">
        <v>-46335324</v>
      </c>
      <c r="C42" s="72">
        <v>42918859</v>
      </c>
      <c r="D42" s="72">
        <v>-159079327</v>
      </c>
      <c r="E42" s="72">
        <v>53960389</v>
      </c>
      <c r="F42" s="72">
        <v>32674916</v>
      </c>
      <c r="G42" s="72">
        <v>-47082898</v>
      </c>
      <c r="H42" s="72">
        <v>-170164191</v>
      </c>
      <c r="I42" s="72">
        <v>-236673141</v>
      </c>
      <c r="J42" s="72">
        <v>165809698.11498448</v>
      </c>
      <c r="K42" s="72">
        <v>235492996</v>
      </c>
      <c r="L42" s="72">
        <v>42889704</v>
      </c>
      <c r="M42" s="72">
        <v>14601891</v>
      </c>
      <c r="N42" s="73">
        <v>93862077.977711439</v>
      </c>
    </row>
    <row r="43" spans="1:14" x14ac:dyDescent="0.35">
      <c r="A43" s="14" t="s">
        <v>69</v>
      </c>
      <c r="B43" s="66">
        <v>274919412</v>
      </c>
      <c r="C43" s="66">
        <v>274919412</v>
      </c>
      <c r="D43" s="66">
        <v>275119412</v>
      </c>
      <c r="E43" s="66">
        <v>274919412</v>
      </c>
      <c r="F43" s="66">
        <v>328879801</v>
      </c>
      <c r="G43" s="66">
        <v>328879801</v>
      </c>
      <c r="H43" s="66">
        <v>328879801</v>
      </c>
      <c r="I43" s="66">
        <v>328879801</v>
      </c>
      <c r="J43" s="66">
        <v>92206660</v>
      </c>
      <c r="K43" s="66">
        <v>92206659</v>
      </c>
      <c r="L43" s="66">
        <v>92406660</v>
      </c>
      <c r="M43" s="66">
        <v>92206660</v>
      </c>
      <c r="N43" s="68">
        <v>106808551</v>
      </c>
    </row>
    <row r="44" spans="1:14" x14ac:dyDescent="0.35">
      <c r="A44" s="14" t="s">
        <v>70</v>
      </c>
      <c r="B44" s="66">
        <v>0</v>
      </c>
      <c r="C44" s="66">
        <v>0</v>
      </c>
      <c r="D44" s="66">
        <v>0</v>
      </c>
      <c r="E44" s="66">
        <v>0</v>
      </c>
      <c r="F44" s="66">
        <v>0</v>
      </c>
      <c r="G44" s="66">
        <v>0</v>
      </c>
      <c r="H44" s="66">
        <v>0</v>
      </c>
      <c r="I44" s="66">
        <v>0</v>
      </c>
      <c r="J44" s="66">
        <v>-4137542</v>
      </c>
      <c r="K44" s="66">
        <v>-4137542</v>
      </c>
      <c r="L44" s="66">
        <v>0</v>
      </c>
      <c r="M44" s="66">
        <v>0</v>
      </c>
      <c r="N44" s="68">
        <v>0</v>
      </c>
    </row>
    <row r="45" spans="1:14" ht="15" thickBot="1" x14ac:dyDescent="0.4">
      <c r="A45" s="32" t="s">
        <v>71</v>
      </c>
      <c r="B45" s="91">
        <f t="shared" ref="B45:N45" si="16">B42+B43+B44</f>
        <v>228584088</v>
      </c>
      <c r="C45" s="91">
        <f t="shared" si="16"/>
        <v>317838271</v>
      </c>
      <c r="D45" s="91">
        <f t="shared" si="16"/>
        <v>116040085</v>
      </c>
      <c r="E45" s="91">
        <f t="shared" si="16"/>
        <v>328879801</v>
      </c>
      <c r="F45" s="91">
        <f t="shared" si="16"/>
        <v>361554717</v>
      </c>
      <c r="G45" s="91">
        <f t="shared" si="16"/>
        <v>281796903</v>
      </c>
      <c r="H45" s="91">
        <f t="shared" si="16"/>
        <v>158715610</v>
      </c>
      <c r="I45" s="91">
        <f t="shared" si="16"/>
        <v>92206660</v>
      </c>
      <c r="J45" s="91">
        <f t="shared" si="16"/>
        <v>253878816.11498448</v>
      </c>
      <c r="K45" s="91">
        <f t="shared" si="16"/>
        <v>323562113</v>
      </c>
      <c r="L45" s="91">
        <f t="shared" si="16"/>
        <v>135296364</v>
      </c>
      <c r="M45" s="91">
        <f t="shared" si="16"/>
        <v>106808551</v>
      </c>
      <c r="N45" s="92">
        <f t="shared" si="16"/>
        <v>200670628.97771144</v>
      </c>
    </row>
    <row r="49" spans="12:12" x14ac:dyDescent="0.35">
      <c r="L49" s="44"/>
    </row>
    <row r="50" spans="12:12" x14ac:dyDescent="0.35">
      <c r="L50" s="44"/>
    </row>
  </sheetData>
  <mergeCells count="4">
    <mergeCell ref="A1:A2"/>
    <mergeCell ref="B1:E1"/>
    <mergeCell ref="F1:I1"/>
    <mergeCell ref="J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4423-EDEA-42B6-812D-022E45418D4B}">
  <dimension ref="A1:S41"/>
  <sheetViews>
    <sheetView topLeftCell="A6" zoomScale="90" zoomScaleNormal="90" workbookViewId="0">
      <selection sqref="A1:A2"/>
    </sheetView>
  </sheetViews>
  <sheetFormatPr defaultRowHeight="14.5" x14ac:dyDescent="0.35"/>
  <cols>
    <col min="1" max="1" width="39.1796875" bestFit="1" customWidth="1"/>
    <col min="2" max="2" width="11.54296875" bestFit="1" customWidth="1"/>
    <col min="3" max="4" width="12.6328125" bestFit="1" customWidth="1"/>
    <col min="5" max="7" width="13.36328125" bestFit="1" customWidth="1"/>
    <col min="8" max="9" width="12.6328125" bestFit="1" customWidth="1"/>
    <col min="10" max="11" width="13.36328125" bestFit="1" customWidth="1"/>
    <col min="12" max="12" width="12.6328125" bestFit="1" customWidth="1"/>
    <col min="13" max="14" width="13.36328125" bestFit="1" customWidth="1"/>
  </cols>
  <sheetData>
    <row r="1" spans="1:18" ht="15.75" customHeight="1" thickBot="1" x14ac:dyDescent="0.4">
      <c r="A1" s="105" t="s">
        <v>167</v>
      </c>
      <c r="B1" s="102">
        <v>2020</v>
      </c>
      <c r="C1" s="103"/>
      <c r="D1" s="103"/>
      <c r="E1" s="104"/>
      <c r="F1" s="102">
        <v>2021</v>
      </c>
      <c r="G1" s="103"/>
      <c r="H1" s="103"/>
      <c r="I1" s="104"/>
      <c r="J1" s="102">
        <v>2022</v>
      </c>
      <c r="K1" s="103"/>
      <c r="L1" s="103"/>
      <c r="M1" s="104"/>
      <c r="N1" s="3">
        <v>2023</v>
      </c>
    </row>
    <row r="2" spans="1:18" ht="15.75" customHeight="1" thickBot="1" x14ac:dyDescent="0.4">
      <c r="A2" s="106"/>
      <c r="B2" s="1" t="s">
        <v>0</v>
      </c>
      <c r="C2" s="1" t="s">
        <v>1</v>
      </c>
      <c r="D2" s="3" t="s">
        <v>2</v>
      </c>
      <c r="E2" s="3" t="s">
        <v>3</v>
      </c>
      <c r="F2" s="3" t="s">
        <v>0</v>
      </c>
      <c r="G2" s="2" t="s">
        <v>1</v>
      </c>
      <c r="H2" s="3" t="s">
        <v>2</v>
      </c>
      <c r="I2" s="3" t="s">
        <v>3</v>
      </c>
      <c r="J2" s="3" t="s">
        <v>0</v>
      </c>
      <c r="K2" s="3" t="s">
        <v>1</v>
      </c>
      <c r="L2" s="3" t="s">
        <v>2</v>
      </c>
      <c r="M2" s="3" t="s">
        <v>3</v>
      </c>
      <c r="N2" s="3" t="s">
        <v>0</v>
      </c>
    </row>
    <row r="3" spans="1:18" x14ac:dyDescent="0.35">
      <c r="A3" t="s">
        <v>16</v>
      </c>
      <c r="B3" s="66">
        <v>79006726</v>
      </c>
      <c r="C3" s="66">
        <v>156463145</v>
      </c>
      <c r="D3" s="66">
        <v>270803706</v>
      </c>
      <c r="E3" s="66">
        <v>231679415</v>
      </c>
      <c r="F3" s="66">
        <v>77229255</v>
      </c>
      <c r="G3" s="66">
        <v>177870422</v>
      </c>
      <c r="H3" s="66">
        <v>316079113</v>
      </c>
      <c r="I3" s="66">
        <v>273861301.09330994</v>
      </c>
      <c r="J3" s="66">
        <v>105393429.80394015</v>
      </c>
      <c r="K3" s="66">
        <v>205134104.67000002</v>
      </c>
      <c r="L3" s="66">
        <v>397895454</v>
      </c>
      <c r="M3" s="67">
        <v>354526576.50999999</v>
      </c>
      <c r="N3" s="93">
        <v>149567950.28828129</v>
      </c>
    </row>
    <row r="4" spans="1:18" x14ac:dyDescent="0.35">
      <c r="A4" s="33" t="s">
        <v>75</v>
      </c>
      <c r="B4" s="34">
        <f>B3/'[1]Income Statement '!B3</f>
        <v>0.59023965380415844</v>
      </c>
      <c r="C4" s="34">
        <f>C3/'[1]Income Statement '!C3</f>
        <v>0.5778443129473938</v>
      </c>
      <c r="D4" s="34">
        <f>D3/'[1]Income Statement '!D3</f>
        <v>0.61538895647091241</v>
      </c>
      <c r="E4" s="34">
        <f>E3/'[1]Income Statement '!E3</f>
        <v>0.51457391594113122</v>
      </c>
      <c r="F4" s="34">
        <f>F3/'[1]Income Statement '!F3</f>
        <v>0.57293280559503545</v>
      </c>
      <c r="G4" s="34">
        <f>G3/'[1]Income Statement '!G3</f>
        <v>0.56091775829590496</v>
      </c>
      <c r="H4" s="34">
        <f>H3/'[1]Income Statement '!H3</f>
        <v>0.54071655127743989</v>
      </c>
      <c r="I4" s="34">
        <f>I3/'[1]Income Statement '!I3</f>
        <v>0.45481810118966776</v>
      </c>
      <c r="J4" s="34">
        <f>J3/'[1]Income Statement '!J3</f>
        <v>0.61396820588191958</v>
      </c>
      <c r="K4" s="34">
        <f>K3/'[1]Income Statement '!K3</f>
        <v>0.61403813556594145</v>
      </c>
      <c r="L4" s="34">
        <f>L3/'[1]Income Statement '!L3</f>
        <v>0.66640704353029079</v>
      </c>
      <c r="M4" s="34">
        <f>M3/'[1]Income Statement '!M3</f>
        <v>0.57379976752930095</v>
      </c>
      <c r="N4" s="97">
        <f>N3/'[1]Income Statement '!N3</f>
        <v>0.65083744856774339</v>
      </c>
    </row>
    <row r="5" spans="1:18" x14ac:dyDescent="0.35">
      <c r="A5" s="7" t="s">
        <v>80</v>
      </c>
      <c r="B5" s="69">
        <v>83341252</v>
      </c>
      <c r="C5" s="69">
        <v>162630671</v>
      </c>
      <c r="D5" s="69">
        <v>278297741</v>
      </c>
      <c r="E5" s="66">
        <v>240093450</v>
      </c>
      <c r="F5" s="66">
        <v>70986755</v>
      </c>
      <c r="G5" s="66">
        <v>184272614</v>
      </c>
      <c r="H5" s="66">
        <v>384316038</v>
      </c>
      <c r="I5" s="66">
        <v>341327688.09330994</v>
      </c>
      <c r="J5" s="66">
        <v>105393429.80394015</v>
      </c>
      <c r="K5" s="66">
        <v>205134104.67000002</v>
      </c>
      <c r="L5" s="66">
        <v>397895454</v>
      </c>
      <c r="M5" s="69">
        <v>354526576.50999999</v>
      </c>
      <c r="N5" s="94">
        <v>151672091.28828129</v>
      </c>
    </row>
    <row r="6" spans="1:18" x14ac:dyDescent="0.35">
      <c r="A6" s="33" t="s">
        <v>76</v>
      </c>
      <c r="B6" s="34">
        <f>B5/'[1]Income Statement '!B3</f>
        <v>0.62262182245199138</v>
      </c>
      <c r="C6" s="34">
        <f>C5/'[1]Income Statement '!C3</f>
        <v>0.60062200812957356</v>
      </c>
      <c r="D6" s="34">
        <f>D5/'[1]Income Statement '!D3</f>
        <v>0.6324188060491398</v>
      </c>
      <c r="E6" s="34">
        <f>E5/'[1]Income Statement '!E3</f>
        <v>0.53326199376977967</v>
      </c>
      <c r="F6" s="34">
        <f>F5/'[1]Income Statement '!F3</f>
        <v>0.52662220685978922</v>
      </c>
      <c r="G6" s="34">
        <f>G5/'[1]Income Statement '!G3</f>
        <v>0.58110719251684573</v>
      </c>
      <c r="H6" s="34">
        <f>H5/'[1]Income Statement '!H3</f>
        <v>0.65744946160985196</v>
      </c>
      <c r="I6" s="34">
        <f>I5/'[1]Income Statement '!I3</f>
        <v>0.56686362900599963</v>
      </c>
      <c r="J6" s="34">
        <f>J5/'[1]Income Statement '!J3</f>
        <v>0.61396820588191958</v>
      </c>
      <c r="K6" s="34">
        <f>K5/'[1]Income Statement '!K3</f>
        <v>0.61403813556594145</v>
      </c>
      <c r="L6" s="34">
        <f>L5/'[1]Income Statement '!L3</f>
        <v>0.66640704353029079</v>
      </c>
      <c r="M6" s="34">
        <f>M5/'[1]Income Statement '!M3</f>
        <v>0.57379976752930095</v>
      </c>
      <c r="N6" s="97">
        <f>N5/'[1]Income Statement '!N3</f>
        <v>0.65999351279960095</v>
      </c>
    </row>
    <row r="7" spans="1:18" x14ac:dyDescent="0.35">
      <c r="A7" s="7" t="s">
        <v>81</v>
      </c>
      <c r="B7" s="66">
        <v>56074474</v>
      </c>
      <c r="C7" s="66">
        <v>110282540</v>
      </c>
      <c r="D7" s="66">
        <v>193047862</v>
      </c>
      <c r="E7" s="66">
        <v>144043948</v>
      </c>
      <c r="F7" s="66">
        <v>58116430</v>
      </c>
      <c r="G7" s="66">
        <v>129600691</v>
      </c>
      <c r="H7" s="66">
        <v>228390048</v>
      </c>
      <c r="I7" s="66">
        <v>185315279.51178214</v>
      </c>
      <c r="J7" s="66">
        <v>71878097.717646912</v>
      </c>
      <c r="K7" s="66">
        <v>139484774.67000002</v>
      </c>
      <c r="L7" s="66">
        <v>277178552</v>
      </c>
      <c r="M7" s="69">
        <v>230197650.66520923</v>
      </c>
      <c r="N7" s="94">
        <v>107999096.19944201</v>
      </c>
    </row>
    <row r="8" spans="1:18" x14ac:dyDescent="0.35">
      <c r="A8" s="33" t="s">
        <v>77</v>
      </c>
      <c r="B8" s="34">
        <f>B7/'[1]Income Statement '!B3</f>
        <v>0.41891848702869022</v>
      </c>
      <c r="C8" s="34">
        <f>C7/'[1]Income Statement '!C3</f>
        <v>0.40729168876410782</v>
      </c>
      <c r="D8" s="34">
        <f>D7/'[1]Income Statement '!D3</f>
        <v>0.43869238017414985</v>
      </c>
      <c r="E8" s="34">
        <f>E7/'[1]Income Statement '!E3</f>
        <v>0.31993027257074474</v>
      </c>
      <c r="F8" s="34">
        <f>F7/'[1]Income Statement '!F3</f>
        <v>0.4311424380704888</v>
      </c>
      <c r="G8" s="34">
        <f>G7/'[1]Income Statement '!G3</f>
        <v>0.40869824365357532</v>
      </c>
      <c r="H8" s="34">
        <f>H7/'[1]Income Statement '!H3</f>
        <v>0.39070686426739298</v>
      </c>
      <c r="I8" s="34">
        <f>I7/'[1]Income Statement '!I3</f>
        <v>0.30776434352900345</v>
      </c>
      <c r="J8" s="34">
        <f>J7/'[1]Income Statement '!J3</f>
        <v>0.4187250265979971</v>
      </c>
      <c r="K8" s="34">
        <f>K7/'[1]Income Statement '!K3</f>
        <v>0.41752672533894875</v>
      </c>
      <c r="L8" s="34">
        <f>L7/'[1]Income Statement '!L3</f>
        <v>0.46422681513804626</v>
      </c>
      <c r="M8" s="34">
        <f>M7/'[1]Income Statement '!M3</f>
        <v>0.37257392587537808</v>
      </c>
      <c r="N8" s="97">
        <f>N7/'[1]Income Statement '!N3</f>
        <v>0.46995266086476783</v>
      </c>
    </row>
    <row r="9" spans="1:18" x14ac:dyDescent="0.35">
      <c r="A9" s="7" t="s">
        <v>78</v>
      </c>
      <c r="B9" s="66">
        <v>0</v>
      </c>
      <c r="C9" s="66">
        <v>0</v>
      </c>
      <c r="D9" s="66">
        <v>0</v>
      </c>
      <c r="E9" s="66">
        <v>-226348394</v>
      </c>
      <c r="F9" s="66">
        <v>-326639859</v>
      </c>
      <c r="G9" s="66">
        <v>-307945611</v>
      </c>
      <c r="H9" s="66">
        <v>-49731773</v>
      </c>
      <c r="I9" s="66">
        <v>-41165312</v>
      </c>
      <c r="J9" s="66">
        <v>-155315740</v>
      </c>
      <c r="K9" s="66">
        <v>-258246779</v>
      </c>
      <c r="L9" s="66">
        <v>-26296066</v>
      </c>
      <c r="M9" s="69">
        <v>-129236073.01590666</v>
      </c>
      <c r="N9" s="94">
        <v>-155389448.37279356</v>
      </c>
    </row>
    <row r="10" spans="1:18" ht="15" thickBot="1" x14ac:dyDescent="0.4">
      <c r="A10" s="35" t="s">
        <v>79</v>
      </c>
      <c r="B10" s="39">
        <f>-('[1]Cash flows'!B27+'[1]Cash flows'!B28)/'[1]Income Statement '!B3</f>
        <v>0.13218810540639345</v>
      </c>
      <c r="C10" s="39">
        <f>-('[1]Cash flows'!C27+'[1]Cash flows'!C28)/'[1]Income Statement '!C3</f>
        <v>0.15158401573678565</v>
      </c>
      <c r="D10" s="39">
        <f>-('[1]Cash flows'!D27+'[1]Cash flows'!D28)/'[1]Income Statement '!D3</f>
        <v>0.127461924931492</v>
      </c>
      <c r="E10" s="39">
        <f>-('[1]Cash flows'!E27+'[1]Cash flows'!E28)/'[1]Income Statement '!E3</f>
        <v>0.421466208292269</v>
      </c>
      <c r="F10" s="39">
        <f>-('[1]Cash flows'!F27+'[1]Cash flows'!F28)/'[1]Income Statement '!F3</f>
        <v>0.1596378750799623</v>
      </c>
      <c r="G10" s="39">
        <f>-('[1]Cash flows'!G27+'[1]Cash flows'!G28)/'[1]Income Statement '!G3</f>
        <v>0.46420708140165706</v>
      </c>
      <c r="H10" s="39">
        <f>-('[1]Cash flows'!H27+'[1]Cash flows'!H28)/'[1]Income Statement '!H3</f>
        <v>0.26890281803207033</v>
      </c>
      <c r="I10" s="39">
        <f>-('[1]Cash flows'!I27+'[1]Cash flows'!I28)/'[1]Income Statement '!I3</f>
        <v>0.28517204590424439</v>
      </c>
      <c r="J10" s="39">
        <f>-('[1]Cash flows'!J27+'[1]Cash flows'!J28)/'[1]Income Statement '!J3</f>
        <v>5.0599124341853097E-2</v>
      </c>
      <c r="K10" s="39">
        <f>-('[1]Cash flows'!K27+'[1]Cash flows'!K28)/'[1]Income Statement '!K3</f>
        <v>0.20269071097723979</v>
      </c>
      <c r="L10" s="39">
        <f>-('[1]Cash flows'!L27+'[1]Cash flows'!L28)/'[1]Income Statement '!L3</f>
        <v>0.3537455216126924</v>
      </c>
      <c r="M10" s="39">
        <f>-('[1]Cash flows'!M27+'[1]Cash flows'!M28)/'[1]Income Statement '!M3</f>
        <v>0.48267928788665271</v>
      </c>
      <c r="N10" s="45">
        <f>-('[1]Cash flows'!N27+'[1]Cash flows'!N28)/'[1]Income Statement '!N3</f>
        <v>0.26740499717424882</v>
      </c>
    </row>
    <row r="11" spans="1:18" x14ac:dyDescent="0.35">
      <c r="B11" s="38"/>
      <c r="C11" s="38"/>
      <c r="D11" s="38"/>
      <c r="E11" s="38"/>
      <c r="F11" s="38"/>
      <c r="G11" s="38"/>
      <c r="H11" s="38"/>
      <c r="I11" s="38"/>
      <c r="J11" s="38"/>
      <c r="K11" s="38"/>
    </row>
    <row r="12" spans="1:18" ht="15" customHeight="1" x14ac:dyDescent="0.35">
      <c r="A12" s="108" t="s">
        <v>126</v>
      </c>
      <c r="B12" s="109"/>
      <c r="C12" s="109"/>
      <c r="D12" s="109"/>
      <c r="E12" s="109"/>
      <c r="F12" s="109"/>
      <c r="G12" s="109"/>
      <c r="H12" s="109"/>
      <c r="I12" s="109"/>
      <c r="J12" s="109"/>
      <c r="K12" s="109"/>
      <c r="L12" s="109"/>
      <c r="M12" s="109"/>
    </row>
    <row r="13" spans="1:18" ht="19.5" customHeight="1" thickBot="1" x14ac:dyDescent="0.4">
      <c r="A13" s="110"/>
      <c r="B13" s="111"/>
      <c r="C13" s="111"/>
      <c r="D13" s="111"/>
      <c r="E13" s="111"/>
      <c r="F13" s="111"/>
      <c r="G13" s="111"/>
      <c r="H13" s="111"/>
      <c r="I13" s="111"/>
      <c r="J13" s="111"/>
      <c r="K13" s="111"/>
      <c r="L13" s="111"/>
      <c r="M13" s="111"/>
    </row>
    <row r="14" spans="1:18" x14ac:dyDescent="0.35">
      <c r="A14" s="124"/>
      <c r="B14" s="112">
        <v>2020</v>
      </c>
      <c r="C14" s="113"/>
      <c r="D14" s="114"/>
      <c r="E14" s="112">
        <v>2021</v>
      </c>
      <c r="F14" s="113"/>
      <c r="G14" s="114"/>
      <c r="H14" s="112">
        <v>2022</v>
      </c>
      <c r="I14" s="113"/>
      <c r="J14" s="114"/>
      <c r="K14" s="112">
        <v>2023</v>
      </c>
      <c r="L14" s="113"/>
      <c r="M14" s="114"/>
      <c r="R14" s="37"/>
    </row>
    <row r="15" spans="1:18" ht="15.75" customHeight="1" thickBot="1" x14ac:dyDescent="0.4">
      <c r="A15" s="125"/>
      <c r="B15" s="115"/>
      <c r="C15" s="116"/>
      <c r="D15" s="117"/>
      <c r="E15" s="115"/>
      <c r="F15" s="116"/>
      <c r="G15" s="117"/>
      <c r="H15" s="115"/>
      <c r="I15" s="116"/>
      <c r="J15" s="117"/>
      <c r="K15" s="115"/>
      <c r="L15" s="116"/>
      <c r="M15" s="117"/>
    </row>
    <row r="16" spans="1:18" ht="15.75" customHeight="1" x14ac:dyDescent="0.35">
      <c r="A16" s="112" t="s">
        <v>0</v>
      </c>
      <c r="B16" s="118" t="s">
        <v>127</v>
      </c>
      <c r="C16" s="119"/>
      <c r="D16" s="120"/>
      <c r="E16" s="118" t="s">
        <v>128</v>
      </c>
      <c r="F16" s="119"/>
      <c r="G16" s="120"/>
      <c r="H16" s="118" t="s">
        <v>129</v>
      </c>
      <c r="I16" s="119"/>
      <c r="J16" s="120"/>
      <c r="K16" s="118" t="s">
        <v>157</v>
      </c>
      <c r="L16" s="119"/>
      <c r="M16" s="120"/>
    </row>
    <row r="17" spans="1:19" ht="15" thickBot="1" x14ac:dyDescent="0.4">
      <c r="A17" s="115"/>
      <c r="B17" s="121"/>
      <c r="C17" s="122"/>
      <c r="D17" s="123"/>
      <c r="E17" s="126" t="s">
        <v>130</v>
      </c>
      <c r="F17" s="127"/>
      <c r="G17" s="128"/>
      <c r="H17" s="126" t="s">
        <v>131</v>
      </c>
      <c r="I17" s="127"/>
      <c r="J17" s="128"/>
      <c r="K17" s="121"/>
      <c r="L17" s="122"/>
      <c r="M17" s="123"/>
    </row>
    <row r="18" spans="1:19" x14ac:dyDescent="0.35">
      <c r="A18" s="112" t="s">
        <v>100</v>
      </c>
      <c r="B18" s="118" t="s">
        <v>132</v>
      </c>
      <c r="C18" s="119"/>
      <c r="D18" s="120"/>
      <c r="E18" s="118" t="s">
        <v>133</v>
      </c>
      <c r="F18" s="119"/>
      <c r="G18" s="120"/>
      <c r="H18" s="118" t="s">
        <v>134</v>
      </c>
      <c r="I18" s="119"/>
      <c r="J18" s="120"/>
      <c r="K18" s="118"/>
      <c r="L18" s="119"/>
      <c r="M18" s="120"/>
    </row>
    <row r="19" spans="1:19" ht="15" thickBot="1" x14ac:dyDescent="0.4">
      <c r="A19" s="115"/>
      <c r="B19" s="121" t="s">
        <v>135</v>
      </c>
      <c r="C19" s="122"/>
      <c r="D19" s="123"/>
      <c r="E19" s="121" t="s">
        <v>136</v>
      </c>
      <c r="F19" s="122"/>
      <c r="G19" s="123"/>
      <c r="H19" s="121" t="s">
        <v>137</v>
      </c>
      <c r="I19" s="122"/>
      <c r="J19" s="123"/>
      <c r="K19" s="121"/>
      <c r="L19" s="122"/>
      <c r="M19" s="123"/>
    </row>
    <row r="20" spans="1:19" x14ac:dyDescent="0.35">
      <c r="A20" s="112" t="s">
        <v>101</v>
      </c>
      <c r="B20" s="118" t="s">
        <v>138</v>
      </c>
      <c r="C20" s="119"/>
      <c r="D20" s="120"/>
      <c r="E20" s="118" t="s">
        <v>139</v>
      </c>
      <c r="F20" s="119"/>
      <c r="G20" s="120"/>
      <c r="H20" s="118" t="s">
        <v>140</v>
      </c>
      <c r="I20" s="119"/>
      <c r="J20" s="120"/>
      <c r="K20" s="118"/>
      <c r="L20" s="119"/>
      <c r="M20" s="120"/>
    </row>
    <row r="21" spans="1:19" ht="15" thickBot="1" x14ac:dyDescent="0.4">
      <c r="A21" s="115"/>
      <c r="B21" s="121"/>
      <c r="C21" s="122"/>
      <c r="D21" s="123"/>
      <c r="E21" s="121"/>
      <c r="F21" s="122"/>
      <c r="G21" s="123"/>
      <c r="H21" s="121"/>
      <c r="I21" s="122"/>
      <c r="J21" s="123"/>
      <c r="K21" s="121"/>
      <c r="L21" s="122"/>
      <c r="M21" s="123"/>
      <c r="S21" s="37"/>
    </row>
    <row r="22" spans="1:19" ht="15" customHeight="1" x14ac:dyDescent="0.35">
      <c r="A22" s="112" t="s">
        <v>102</v>
      </c>
      <c r="B22" s="118" t="s">
        <v>135</v>
      </c>
      <c r="C22" s="119"/>
      <c r="D22" s="120"/>
      <c r="E22" s="118" t="s">
        <v>141</v>
      </c>
      <c r="F22" s="119"/>
      <c r="G22" s="120"/>
      <c r="H22" s="118" t="s">
        <v>151</v>
      </c>
      <c r="I22" s="119"/>
      <c r="J22" s="120"/>
      <c r="K22" s="118"/>
      <c r="L22" s="119"/>
      <c r="M22" s="120"/>
      <c r="S22" s="37"/>
    </row>
    <row r="23" spans="1:19" ht="15.75" customHeight="1" thickBot="1" x14ac:dyDescent="0.4">
      <c r="A23" s="115"/>
      <c r="B23" s="121"/>
      <c r="C23" s="122"/>
      <c r="D23" s="123"/>
      <c r="E23" s="121"/>
      <c r="F23" s="122"/>
      <c r="G23" s="123"/>
      <c r="H23" s="121"/>
      <c r="I23" s="122"/>
      <c r="J23" s="123"/>
      <c r="K23" s="55"/>
      <c r="L23" s="56"/>
      <c r="M23" s="57"/>
    </row>
    <row r="25" spans="1:19" ht="15" customHeight="1" x14ac:dyDescent="0.35">
      <c r="A25" s="108" t="s">
        <v>142</v>
      </c>
      <c r="B25" s="109"/>
      <c r="C25" s="109"/>
      <c r="D25" s="109"/>
      <c r="E25" s="109"/>
      <c r="F25" s="109"/>
      <c r="G25" s="109"/>
      <c r="H25" s="109"/>
      <c r="I25" s="109"/>
      <c r="J25" s="109"/>
      <c r="K25" s="109"/>
      <c r="L25" s="109"/>
      <c r="M25" s="109"/>
    </row>
    <row r="26" spans="1:19" ht="15.75" customHeight="1" thickBot="1" x14ac:dyDescent="0.4">
      <c r="A26" s="110"/>
      <c r="B26" s="111"/>
      <c r="C26" s="111"/>
      <c r="D26" s="111"/>
      <c r="E26" s="111"/>
      <c r="F26" s="111"/>
      <c r="G26" s="111"/>
      <c r="H26" s="111"/>
      <c r="I26" s="111"/>
      <c r="J26" s="111"/>
      <c r="K26" s="111"/>
      <c r="L26" s="111"/>
      <c r="M26" s="111"/>
    </row>
    <row r="27" spans="1:19" x14ac:dyDescent="0.35">
      <c r="A27" s="124"/>
      <c r="B27" s="112">
        <v>2020</v>
      </c>
      <c r="C27" s="113"/>
      <c r="D27" s="114"/>
      <c r="E27" s="112">
        <v>2021</v>
      </c>
      <c r="F27" s="113"/>
      <c r="G27" s="114"/>
      <c r="H27" s="112">
        <v>2022</v>
      </c>
      <c r="I27" s="113"/>
      <c r="J27" s="114"/>
      <c r="K27" s="112">
        <v>2023</v>
      </c>
      <c r="L27" s="113"/>
      <c r="M27" s="114"/>
    </row>
    <row r="28" spans="1:19" ht="15" thickBot="1" x14ac:dyDescent="0.4">
      <c r="A28" s="125"/>
      <c r="B28" s="115"/>
      <c r="C28" s="116"/>
      <c r="D28" s="117"/>
      <c r="E28" s="115"/>
      <c r="F28" s="116"/>
      <c r="G28" s="117"/>
      <c r="H28" s="115"/>
      <c r="I28" s="116"/>
      <c r="J28" s="117"/>
      <c r="K28" s="115"/>
      <c r="L28" s="116"/>
      <c r="M28" s="117"/>
    </row>
    <row r="29" spans="1:19" x14ac:dyDescent="0.35">
      <c r="A29" s="112" t="s">
        <v>0</v>
      </c>
      <c r="B29" s="118" t="s">
        <v>127</v>
      </c>
      <c r="C29" s="119"/>
      <c r="D29" s="120"/>
      <c r="E29" s="118" t="s">
        <v>128</v>
      </c>
      <c r="F29" s="119"/>
      <c r="G29" s="120"/>
      <c r="H29" s="118" t="s">
        <v>129</v>
      </c>
      <c r="I29" s="119"/>
      <c r="J29" s="120"/>
      <c r="K29" s="118" t="s">
        <v>157</v>
      </c>
      <c r="L29" s="119"/>
      <c r="M29" s="120"/>
    </row>
    <row r="30" spans="1:19" ht="15" thickBot="1" x14ac:dyDescent="0.4">
      <c r="A30" s="115"/>
      <c r="B30" s="121"/>
      <c r="C30" s="122"/>
      <c r="D30" s="123"/>
      <c r="E30" s="126" t="s">
        <v>130</v>
      </c>
      <c r="F30" s="127"/>
      <c r="G30" s="128"/>
      <c r="H30" s="126" t="s">
        <v>131</v>
      </c>
      <c r="I30" s="127"/>
      <c r="J30" s="128"/>
      <c r="K30" s="121"/>
      <c r="L30" s="122"/>
      <c r="M30" s="123"/>
    </row>
    <row r="31" spans="1:19" ht="15" customHeight="1" x14ac:dyDescent="0.35">
      <c r="A31" s="112" t="s">
        <v>1</v>
      </c>
      <c r="B31" s="118" t="s">
        <v>143</v>
      </c>
      <c r="C31" s="119"/>
      <c r="D31" s="120"/>
      <c r="E31" s="118" t="s">
        <v>128</v>
      </c>
      <c r="F31" s="119"/>
      <c r="G31" s="120"/>
      <c r="H31" s="118" t="s">
        <v>129</v>
      </c>
      <c r="I31" s="119"/>
      <c r="J31" s="120"/>
      <c r="K31" s="118"/>
      <c r="L31" s="119"/>
      <c r="M31" s="120"/>
    </row>
    <row r="32" spans="1:19" ht="15" customHeight="1" x14ac:dyDescent="0.35">
      <c r="A32" s="129"/>
      <c r="B32" s="126" t="s">
        <v>135</v>
      </c>
      <c r="C32" s="127"/>
      <c r="D32" s="128"/>
      <c r="E32" s="126" t="s">
        <v>144</v>
      </c>
      <c r="F32" s="127"/>
      <c r="G32" s="128"/>
      <c r="H32" s="126" t="s">
        <v>145</v>
      </c>
      <c r="I32" s="127"/>
      <c r="J32" s="128"/>
      <c r="K32" s="126"/>
      <c r="L32" s="127"/>
      <c r="M32" s="128"/>
    </row>
    <row r="33" spans="1:13" ht="15.75" customHeight="1" thickBot="1" x14ac:dyDescent="0.4">
      <c r="A33" s="115"/>
      <c r="B33" s="121"/>
      <c r="C33" s="122"/>
      <c r="D33" s="123"/>
      <c r="E33" s="121" t="s">
        <v>136</v>
      </c>
      <c r="F33" s="122"/>
      <c r="G33" s="123"/>
      <c r="H33" s="121" t="s">
        <v>137</v>
      </c>
      <c r="I33" s="122"/>
      <c r="J33" s="123"/>
      <c r="K33" s="121"/>
      <c r="L33" s="122"/>
      <c r="M33" s="123"/>
    </row>
    <row r="34" spans="1:13" ht="15" customHeight="1" x14ac:dyDescent="0.35">
      <c r="A34" s="112" t="s">
        <v>2</v>
      </c>
      <c r="B34" s="118" t="s">
        <v>143</v>
      </c>
      <c r="C34" s="119"/>
      <c r="D34" s="120"/>
      <c r="E34" s="118" t="s">
        <v>128</v>
      </c>
      <c r="F34" s="119"/>
      <c r="G34" s="120"/>
      <c r="H34" s="118" t="s">
        <v>129</v>
      </c>
      <c r="I34" s="119"/>
      <c r="J34" s="120"/>
      <c r="K34" s="118"/>
      <c r="L34" s="119"/>
      <c r="M34" s="120"/>
    </row>
    <row r="35" spans="1:13" ht="15" customHeight="1" x14ac:dyDescent="0.35">
      <c r="A35" s="129"/>
      <c r="B35" s="126" t="s">
        <v>146</v>
      </c>
      <c r="C35" s="127"/>
      <c r="D35" s="128"/>
      <c r="E35" s="126" t="s">
        <v>144</v>
      </c>
      <c r="F35" s="127"/>
      <c r="G35" s="128"/>
      <c r="H35" s="126" t="s">
        <v>145</v>
      </c>
      <c r="I35" s="127"/>
      <c r="J35" s="128"/>
      <c r="K35" s="126"/>
      <c r="L35" s="127"/>
      <c r="M35" s="128"/>
    </row>
    <row r="36" spans="1:13" ht="15.75" customHeight="1" thickBot="1" x14ac:dyDescent="0.4">
      <c r="A36" s="115"/>
      <c r="B36" s="121"/>
      <c r="C36" s="122"/>
      <c r="D36" s="123"/>
      <c r="E36" s="121" t="s">
        <v>147</v>
      </c>
      <c r="F36" s="122"/>
      <c r="G36" s="123"/>
      <c r="H36" s="121" t="s">
        <v>148</v>
      </c>
      <c r="I36" s="122"/>
      <c r="J36" s="123"/>
      <c r="K36" s="121"/>
      <c r="L36" s="122"/>
      <c r="M36" s="123"/>
    </row>
    <row r="37" spans="1:13" ht="15" customHeight="1" x14ac:dyDescent="0.35">
      <c r="A37" s="112" t="s">
        <v>149</v>
      </c>
      <c r="B37" s="118" t="s">
        <v>143</v>
      </c>
      <c r="C37" s="119"/>
      <c r="D37" s="120"/>
      <c r="E37" s="118" t="s">
        <v>128</v>
      </c>
      <c r="F37" s="119"/>
      <c r="G37" s="120"/>
      <c r="H37" s="118" t="s">
        <v>129</v>
      </c>
      <c r="I37" s="119"/>
      <c r="J37" s="120"/>
      <c r="K37" s="118"/>
      <c r="L37" s="119"/>
      <c r="M37" s="120"/>
    </row>
    <row r="38" spans="1:13" ht="15" customHeight="1" x14ac:dyDescent="0.35">
      <c r="A38" s="129"/>
      <c r="B38" s="126" t="s">
        <v>150</v>
      </c>
      <c r="C38" s="127"/>
      <c r="D38" s="128"/>
      <c r="E38" s="130" t="s">
        <v>144</v>
      </c>
      <c r="F38" s="131"/>
      <c r="G38" s="132"/>
      <c r="H38" s="126" t="s">
        <v>145</v>
      </c>
      <c r="I38" s="127"/>
      <c r="J38" s="128"/>
      <c r="K38" s="126"/>
      <c r="L38" s="127"/>
      <c r="M38" s="128"/>
    </row>
    <row r="39" spans="1:13" ht="15" customHeight="1" x14ac:dyDescent="0.35">
      <c r="A39" s="129"/>
      <c r="B39" s="126"/>
      <c r="C39" s="127"/>
      <c r="D39" s="128"/>
      <c r="E39" s="126" t="s">
        <v>147</v>
      </c>
      <c r="F39" s="127"/>
      <c r="G39" s="128"/>
      <c r="H39" s="126" t="s">
        <v>148</v>
      </c>
      <c r="I39" s="127"/>
      <c r="J39" s="128"/>
      <c r="K39" s="126"/>
      <c r="L39" s="127"/>
      <c r="M39" s="128"/>
    </row>
    <row r="40" spans="1:13" ht="15.75" customHeight="1" thickBot="1" x14ac:dyDescent="0.4">
      <c r="A40" s="115"/>
      <c r="B40" s="121"/>
      <c r="C40" s="122"/>
      <c r="D40" s="123"/>
      <c r="E40" s="121" t="s">
        <v>141</v>
      </c>
      <c r="F40" s="122"/>
      <c r="G40" s="123"/>
      <c r="H40" s="121" t="s">
        <v>151</v>
      </c>
      <c r="I40" s="122"/>
      <c r="J40" s="123"/>
      <c r="K40" s="121"/>
      <c r="L40" s="122"/>
      <c r="M40" s="123"/>
    </row>
    <row r="41" spans="1:13" ht="69.75" customHeight="1" x14ac:dyDescent="0.35">
      <c r="A41" s="107" t="s">
        <v>155</v>
      </c>
      <c r="B41" s="107"/>
      <c r="C41" s="107"/>
      <c r="D41" s="107"/>
      <c r="E41" s="107"/>
      <c r="F41" s="107"/>
      <c r="G41" s="107"/>
      <c r="H41" s="107"/>
      <c r="I41" s="107"/>
      <c r="J41" s="107"/>
      <c r="K41" s="107"/>
      <c r="L41" s="107"/>
      <c r="M41" s="107"/>
    </row>
  </sheetData>
  <mergeCells count="85">
    <mergeCell ref="K34:M34"/>
    <mergeCell ref="K35:M36"/>
    <mergeCell ref="K37:M37"/>
    <mergeCell ref="K38:M40"/>
    <mergeCell ref="K18:M18"/>
    <mergeCell ref="K19:M19"/>
    <mergeCell ref="K22:M22"/>
    <mergeCell ref="K31:M31"/>
    <mergeCell ref="K32:M33"/>
    <mergeCell ref="K20:M21"/>
    <mergeCell ref="H39:J39"/>
    <mergeCell ref="A37:A40"/>
    <mergeCell ref="B37:D37"/>
    <mergeCell ref="E37:G37"/>
    <mergeCell ref="B38:D40"/>
    <mergeCell ref="E38:G38"/>
    <mergeCell ref="H37:J37"/>
    <mergeCell ref="H38:J38"/>
    <mergeCell ref="H40:J40"/>
    <mergeCell ref="E40:G40"/>
    <mergeCell ref="E39:G39"/>
    <mergeCell ref="A34:A36"/>
    <mergeCell ref="B34:D34"/>
    <mergeCell ref="E34:G34"/>
    <mergeCell ref="H34:J34"/>
    <mergeCell ref="B35:D36"/>
    <mergeCell ref="E35:G35"/>
    <mergeCell ref="H35:J35"/>
    <mergeCell ref="E36:G36"/>
    <mergeCell ref="H36:J36"/>
    <mergeCell ref="H33:J33"/>
    <mergeCell ref="B29:D30"/>
    <mergeCell ref="H31:J31"/>
    <mergeCell ref="B32:D33"/>
    <mergeCell ref="E32:G32"/>
    <mergeCell ref="H32:J32"/>
    <mergeCell ref="E33:G33"/>
    <mergeCell ref="B19:D19"/>
    <mergeCell ref="E19:G19"/>
    <mergeCell ref="H19:J19"/>
    <mergeCell ref="A22:A23"/>
    <mergeCell ref="E22:G23"/>
    <mergeCell ref="H22:J23"/>
    <mergeCell ref="B22:D23"/>
    <mergeCell ref="A20:A21"/>
    <mergeCell ref="E20:G21"/>
    <mergeCell ref="H20:J21"/>
    <mergeCell ref="B20:D21"/>
    <mergeCell ref="A18:A19"/>
    <mergeCell ref="B18:D18"/>
    <mergeCell ref="E18:G18"/>
    <mergeCell ref="H18:J18"/>
    <mergeCell ref="F1:I1"/>
    <mergeCell ref="J1:M1"/>
    <mergeCell ref="A1:A2"/>
    <mergeCell ref="B1:E1"/>
    <mergeCell ref="A14:A15"/>
    <mergeCell ref="B14:D15"/>
    <mergeCell ref="E14:G15"/>
    <mergeCell ref="H14:J15"/>
    <mergeCell ref="A12:M13"/>
    <mergeCell ref="K16:M17"/>
    <mergeCell ref="K14:M15"/>
    <mergeCell ref="E17:G17"/>
    <mergeCell ref="H17:J17"/>
    <mergeCell ref="A16:A17"/>
    <mergeCell ref="E16:G16"/>
    <mergeCell ref="H16:J16"/>
    <mergeCell ref="B16:D17"/>
    <mergeCell ref="A41:M41"/>
    <mergeCell ref="A25:M26"/>
    <mergeCell ref="K27:M28"/>
    <mergeCell ref="K29:M30"/>
    <mergeCell ref="A27:A28"/>
    <mergeCell ref="B27:D28"/>
    <mergeCell ref="E27:G28"/>
    <mergeCell ref="H27:J28"/>
    <mergeCell ref="E30:G30"/>
    <mergeCell ref="H30:J30"/>
    <mergeCell ref="A31:A33"/>
    <mergeCell ref="B31:D31"/>
    <mergeCell ref="E31:G31"/>
    <mergeCell ref="A29:A30"/>
    <mergeCell ref="E29:G29"/>
    <mergeCell ref="H29:J29"/>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197D-05E9-4F0D-A540-6FA5368021C0}">
  <dimension ref="A1:G9"/>
  <sheetViews>
    <sheetView tabSelected="1" zoomScale="90" zoomScaleNormal="90" workbookViewId="0">
      <selection activeCell="G23" sqref="G23"/>
    </sheetView>
  </sheetViews>
  <sheetFormatPr defaultRowHeight="14.5" x14ac:dyDescent="0.35"/>
  <cols>
    <col min="1" max="1" width="44.26953125" bestFit="1" customWidth="1"/>
    <col min="2" max="5" width="8.453125" bestFit="1" customWidth="1"/>
    <col min="6" max="6" width="9.453125" bestFit="1" customWidth="1"/>
  </cols>
  <sheetData>
    <row r="1" spans="1:7" ht="15.75" customHeight="1" thickBot="1" x14ac:dyDescent="0.4">
      <c r="A1" s="50" t="s">
        <v>99</v>
      </c>
      <c r="B1" s="52">
        <v>2018</v>
      </c>
      <c r="C1" s="51">
        <v>2019</v>
      </c>
      <c r="D1" s="51">
        <v>2020</v>
      </c>
      <c r="E1" s="53">
        <v>2021</v>
      </c>
      <c r="F1" s="53">
        <v>2022</v>
      </c>
      <c r="G1" s="53">
        <v>2023</v>
      </c>
    </row>
    <row r="2" spans="1:7" x14ac:dyDescent="0.35">
      <c r="A2" s="40" t="s">
        <v>156</v>
      </c>
      <c r="B2" s="59">
        <v>6</v>
      </c>
      <c r="C2" s="59">
        <v>6</v>
      </c>
      <c r="D2" s="59">
        <v>7</v>
      </c>
      <c r="E2" s="59">
        <v>8</v>
      </c>
      <c r="F2" s="60">
        <v>8</v>
      </c>
      <c r="G2" s="61">
        <v>9</v>
      </c>
    </row>
    <row r="3" spans="1:7" x14ac:dyDescent="0.35">
      <c r="A3" s="40" t="s">
        <v>103</v>
      </c>
      <c r="B3" s="62">
        <v>6500</v>
      </c>
      <c r="C3" s="62">
        <v>6500</v>
      </c>
      <c r="D3" s="62">
        <v>7685</v>
      </c>
      <c r="E3" s="62">
        <v>11035</v>
      </c>
      <c r="F3" s="62">
        <v>11350</v>
      </c>
      <c r="G3" s="63">
        <v>12350</v>
      </c>
    </row>
    <row r="4" spans="1:7" x14ac:dyDescent="0.35">
      <c r="A4" s="40" t="s">
        <v>72</v>
      </c>
      <c r="B4" s="62">
        <v>5120</v>
      </c>
      <c r="C4" s="62">
        <v>5398</v>
      </c>
      <c r="D4" s="62">
        <v>5577</v>
      </c>
      <c r="E4" s="62">
        <v>6273</v>
      </c>
      <c r="F4" s="62">
        <v>6137</v>
      </c>
      <c r="G4" s="63">
        <v>6913</v>
      </c>
    </row>
    <row r="5" spans="1:7" x14ac:dyDescent="0.35">
      <c r="A5" s="41" t="s">
        <v>104</v>
      </c>
      <c r="B5" s="64">
        <f>B4/B3</f>
        <v>0.78769230769230769</v>
      </c>
      <c r="C5" s="64">
        <f t="shared" ref="C5:F5" si="0">C4/C3</f>
        <v>0.83046153846153847</v>
      </c>
      <c r="D5" s="64">
        <f t="shared" si="0"/>
        <v>0.72569941444372155</v>
      </c>
      <c r="E5" s="64">
        <f t="shared" si="0"/>
        <v>0.56846397825101946</v>
      </c>
      <c r="F5" s="64">
        <f t="shared" si="0"/>
        <v>0.54070484581497802</v>
      </c>
      <c r="G5" s="96">
        <f>G4/G3</f>
        <v>0.55975708502024291</v>
      </c>
    </row>
    <row r="6" spans="1:7" x14ac:dyDescent="0.35">
      <c r="A6" s="40" t="s">
        <v>97</v>
      </c>
      <c r="B6" s="62">
        <v>403</v>
      </c>
      <c r="C6" s="62">
        <v>429</v>
      </c>
      <c r="D6" s="62">
        <v>502</v>
      </c>
      <c r="E6" s="62">
        <v>514</v>
      </c>
      <c r="F6" s="62">
        <v>511</v>
      </c>
      <c r="G6" s="63">
        <v>561</v>
      </c>
    </row>
    <row r="7" spans="1:7" x14ac:dyDescent="0.35">
      <c r="A7" s="41" t="s">
        <v>73</v>
      </c>
      <c r="B7" s="95">
        <f t="shared" ref="B7:G7" si="1">B4/B6</f>
        <v>12.704714640198512</v>
      </c>
      <c r="C7" s="95">
        <f t="shared" si="1"/>
        <v>12.582750582750583</v>
      </c>
      <c r="D7" s="95">
        <f t="shared" si="1"/>
        <v>11.109561752988048</v>
      </c>
      <c r="E7" s="95">
        <f t="shared" si="1"/>
        <v>12.204280155642023</v>
      </c>
      <c r="F7" s="95">
        <f t="shared" si="1"/>
        <v>12.009784735812133</v>
      </c>
      <c r="G7" s="98">
        <f t="shared" si="1"/>
        <v>12.322638146167558</v>
      </c>
    </row>
    <row r="8" spans="1:7" ht="15" thickBot="1" x14ac:dyDescent="0.4">
      <c r="A8" s="42" t="s">
        <v>96</v>
      </c>
      <c r="B8" s="43">
        <v>53434.759570312497</v>
      </c>
      <c r="C8" s="43">
        <v>65625.897739903667</v>
      </c>
      <c r="D8" s="43">
        <v>80730.758830912673</v>
      </c>
      <c r="E8" s="43">
        <v>95988.153786067283</v>
      </c>
      <c r="F8" s="43">
        <v>100677.47288577483</v>
      </c>
      <c r="G8" s="58">
        <v>0</v>
      </c>
    </row>
    <row r="9" spans="1:7" x14ac:dyDescent="0.35">
      <c r="A9" s="21"/>
      <c r="B9" s="20"/>
      <c r="C9" s="20"/>
      <c r="D9" s="20"/>
      <c r="E9" s="2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Income Statement </vt:lpstr>
      <vt:lpstr>Balance Sheet</vt:lpstr>
      <vt:lpstr>Cash Flow</vt:lpstr>
      <vt:lpstr>Financial Indicators</vt:lpstr>
      <vt:lpstr>Operational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Amira Mamdouh</dc:creator>
  <cp:lastModifiedBy>Taaleem Investor Relations</cp:lastModifiedBy>
  <cp:lastPrinted>2023-01-03T09:47:10Z</cp:lastPrinted>
  <dcterms:created xsi:type="dcterms:W3CDTF">2022-05-18T07:46:17Z</dcterms:created>
  <dcterms:modified xsi:type="dcterms:W3CDTF">2023-02-27T10:45:38Z</dcterms:modified>
</cp:coreProperties>
</file>